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0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'Tabelle1'!$A$1:$K$42</definedName>
  </definedNames>
  <calcPr fullCalcOnLoad="1"/>
</workbook>
</file>

<file path=xl/sharedStrings.xml><?xml version="1.0" encoding="utf-8"?>
<sst xmlns="http://schemas.openxmlformats.org/spreadsheetml/2006/main" count="453" uniqueCount="150">
  <si>
    <t>Menge</t>
  </si>
  <si>
    <t>Wert</t>
  </si>
  <si>
    <t>Name</t>
  </si>
  <si>
    <t>Rastermaß Gehäuse</t>
  </si>
  <si>
    <t>Pos.</t>
  </si>
  <si>
    <t>Artikelnummer</t>
  </si>
  <si>
    <t>Einzelpreis</t>
  </si>
  <si>
    <t>Gesamtpreis</t>
  </si>
  <si>
    <t>Distributor</t>
  </si>
  <si>
    <t>LT 1363 CS8</t>
  </si>
  <si>
    <t>LT 1363</t>
  </si>
  <si>
    <t>Reichelt</t>
  </si>
  <si>
    <t>SO-8</t>
  </si>
  <si>
    <t>OP-AMP</t>
  </si>
  <si>
    <t>LT 1016</t>
  </si>
  <si>
    <t>LT 1016 CS8</t>
  </si>
  <si>
    <t>Komperator</t>
  </si>
  <si>
    <t>IC</t>
  </si>
  <si>
    <t>IR2010</t>
  </si>
  <si>
    <t>IR2010S</t>
  </si>
  <si>
    <t>S0-16</t>
  </si>
  <si>
    <t>Mosfet Treiber</t>
  </si>
  <si>
    <t>Diode</t>
  </si>
  <si>
    <t>Schottky</t>
  </si>
  <si>
    <t>MINIMELF</t>
  </si>
  <si>
    <t>BAT41</t>
  </si>
  <si>
    <t>BAT 41 SMD</t>
  </si>
  <si>
    <t>MURS160</t>
  </si>
  <si>
    <t>MURS 160 SMD</t>
  </si>
  <si>
    <t>Ultrafast</t>
  </si>
  <si>
    <t>DO214AA</t>
  </si>
  <si>
    <t>BAV 99 SMD</t>
  </si>
  <si>
    <t>SOT23</t>
  </si>
  <si>
    <t>BAV99</t>
  </si>
  <si>
    <t>Gruppe</t>
  </si>
  <si>
    <t>Transistor</t>
  </si>
  <si>
    <t>TO220AB</t>
  </si>
  <si>
    <t>Mosfet N-Ch.</t>
  </si>
  <si>
    <t>SIM2-1212D SIL7</t>
  </si>
  <si>
    <t>Regler</t>
  </si>
  <si>
    <t>12V/12V</t>
  </si>
  <si>
    <t>220R</t>
  </si>
  <si>
    <t>0603</t>
  </si>
  <si>
    <t>R</t>
  </si>
  <si>
    <t>Widerstand</t>
  </si>
  <si>
    <t>Ebay: www-tne-de</t>
  </si>
  <si>
    <t>1k</t>
  </si>
  <si>
    <t>VPE</t>
  </si>
  <si>
    <t>Stk.</t>
  </si>
  <si>
    <t>50 Stk.</t>
  </si>
  <si>
    <t>1206</t>
  </si>
  <si>
    <t>470R</t>
  </si>
  <si>
    <t>560R</t>
  </si>
  <si>
    <t>22R</t>
  </si>
  <si>
    <t>10R</t>
  </si>
  <si>
    <t>680R</t>
  </si>
  <si>
    <t>78L05</t>
  </si>
  <si>
    <t>SOT89</t>
  </si>
  <si>
    <t>+5V</t>
  </si>
  <si>
    <t>TS 78L05 ACY</t>
  </si>
  <si>
    <t>TS 79L05 Cy</t>
  </si>
  <si>
    <t>79L05</t>
  </si>
  <si>
    <t>-5V</t>
  </si>
  <si>
    <t>1N4148</t>
  </si>
  <si>
    <t>1N 4148 SMD</t>
  </si>
  <si>
    <t>1k8</t>
  </si>
  <si>
    <t>4µ7</t>
  </si>
  <si>
    <t>Panasonic_B</t>
  </si>
  <si>
    <t>Elko</t>
  </si>
  <si>
    <t>VF 4,7/35 C-B</t>
  </si>
  <si>
    <t>SMD-0603 1,8K</t>
  </si>
  <si>
    <t>5k6</t>
  </si>
  <si>
    <t>10k</t>
  </si>
  <si>
    <t>47k</t>
  </si>
  <si>
    <t>SMD-0603 5,6K</t>
  </si>
  <si>
    <t>10µ</t>
  </si>
  <si>
    <t>kerko</t>
  </si>
  <si>
    <t>Kondensator</t>
  </si>
  <si>
    <t>X7R-G1206 10/25</t>
  </si>
  <si>
    <t>2W METALL 10</t>
  </si>
  <si>
    <t>0414</t>
  </si>
  <si>
    <t>10R 2W</t>
  </si>
  <si>
    <t>64W</t>
  </si>
  <si>
    <t>Trimmer</t>
  </si>
  <si>
    <t>64W-10K</t>
  </si>
  <si>
    <t>SMD-0805 27,0K</t>
  </si>
  <si>
    <t>0805</t>
  </si>
  <si>
    <t>27K</t>
  </si>
  <si>
    <t>33µ</t>
  </si>
  <si>
    <t>VF 33/10 P-B</t>
  </si>
  <si>
    <t>33p</t>
  </si>
  <si>
    <t>NPO-G0603 33P</t>
  </si>
  <si>
    <t>SMD 1/4W 43K</t>
  </si>
  <si>
    <t>43k</t>
  </si>
  <si>
    <t>SMD-2220 47N</t>
  </si>
  <si>
    <t>2220</t>
  </si>
  <si>
    <t>47n</t>
  </si>
  <si>
    <t>100n</t>
  </si>
  <si>
    <t>X7R-G0603 100N</t>
  </si>
  <si>
    <t>X7R-G0805 100N</t>
  </si>
  <si>
    <t>SMD-2220N 100N</t>
  </si>
  <si>
    <t>220n</t>
  </si>
  <si>
    <t>330µ</t>
  </si>
  <si>
    <t>Panasonic_F</t>
  </si>
  <si>
    <t>Artikel-Nr.: VF 330/25 K-F</t>
  </si>
  <si>
    <t>330n</t>
  </si>
  <si>
    <t>1812</t>
  </si>
  <si>
    <t>SMD-1812 330N</t>
  </si>
  <si>
    <t>470p</t>
  </si>
  <si>
    <t>NPO-G0805 470P</t>
  </si>
  <si>
    <t>BNX012-01</t>
  </si>
  <si>
    <t>Filter</t>
  </si>
  <si>
    <t>THT</t>
  </si>
  <si>
    <t>1GHz 15A</t>
  </si>
  <si>
    <t>Entstörfilter</t>
  </si>
  <si>
    <t>LG L29K</t>
  </si>
  <si>
    <t>LED</t>
  </si>
  <si>
    <t>Grün</t>
  </si>
  <si>
    <t>Osram LED</t>
  </si>
  <si>
    <t>L</t>
  </si>
  <si>
    <t>PISR</t>
  </si>
  <si>
    <t>L-PISR 330µ</t>
  </si>
  <si>
    <t>2*12V</t>
  </si>
  <si>
    <t>VER2923-103</t>
  </si>
  <si>
    <t>Coilcraft</t>
  </si>
  <si>
    <t>VER2923</t>
  </si>
  <si>
    <t>LEITERPLATTE</t>
  </si>
  <si>
    <t>KERKO 3,3P</t>
  </si>
  <si>
    <t>3p3</t>
  </si>
  <si>
    <t>SMD-T 10,0A</t>
  </si>
  <si>
    <t>Sicherung</t>
  </si>
  <si>
    <t>F</t>
  </si>
  <si>
    <t>4,5 * 16</t>
  </si>
  <si>
    <t>16A</t>
  </si>
  <si>
    <t>MP3-X2 470N</t>
  </si>
  <si>
    <t>folko</t>
  </si>
  <si>
    <t>470n</t>
  </si>
  <si>
    <t>TL2575HV-12</t>
  </si>
  <si>
    <t>TI</t>
  </si>
  <si>
    <t>12V 1A</t>
  </si>
  <si>
    <t>Distributor Reichelt</t>
  </si>
  <si>
    <t>Bestellskript Reichelt (CSV upload)</t>
  </si>
  <si>
    <t>Summe Reichelt</t>
  </si>
  <si>
    <t>OPA 2134</t>
  </si>
  <si>
    <t>OPA 2134 UA</t>
  </si>
  <si>
    <t>IRFB 4227</t>
  </si>
  <si>
    <t>1000µ</t>
  </si>
  <si>
    <t>7,5mm*16mm</t>
  </si>
  <si>
    <t>1000µ 63V</t>
  </si>
  <si>
    <t>RAD FC 1.000/63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</si>
</sst>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2">
    <xf numFmtId="0" fontId="0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28" borderId="10" xfId="46" applyFont="1" applyFill="1" applyBorder="1" applyAlignment="1">
      <alignment vertical="center"/>
    </xf>
    <xf numFmtId="0" fontId="6" fillId="28" borderId="12" xfId="0" applyFont="1" applyFill="1" applyBorder="1" applyAlignment="1">
      <alignment vertical="center" wrapText="1"/>
    </xf>
    <xf numFmtId="0" fontId="6" fillId="28" borderId="12" xfId="46" applyFont="1" applyFill="1" applyBorder="1" applyAlignment="1">
      <alignment vertical="center"/>
    </xf>
    <xf numFmtId="164" fontId="6" fillId="28" borderId="12" xfId="46" applyNumberFormat="1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vertical="center" wrapText="1"/>
    </xf>
    <xf numFmtId="164" fontId="6" fillId="28" borderId="10" xfId="46" applyNumberFormat="1" applyFont="1" applyFill="1" applyBorder="1" applyAlignment="1">
      <alignment horizontal="center" vertical="center"/>
    </xf>
    <xf numFmtId="0" fontId="6" fillId="28" borderId="10" xfId="15" applyFont="1" applyFill="1" applyBorder="1" applyAlignment="1">
      <alignment vertical="center"/>
    </xf>
    <xf numFmtId="164" fontId="6" fillId="28" borderId="10" xfId="15" applyNumberFormat="1" applyFont="1" applyFill="1" applyBorder="1" applyAlignment="1">
      <alignment horizontal="center" vertical="center"/>
    </xf>
    <xf numFmtId="0" fontId="0" fillId="28" borderId="10" xfId="15" applyFill="1" applyBorder="1" applyAlignment="1">
      <alignment/>
    </xf>
    <xf numFmtId="164" fontId="0" fillId="28" borderId="10" xfId="15" applyNumberForma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28" borderId="10" xfId="15" applyFont="1" applyFill="1" applyBorder="1" applyAlignment="1">
      <alignment vertical="center" wrapText="1"/>
    </xf>
    <xf numFmtId="0" fontId="0" fillId="0" borderId="10" xfId="15" applyFont="1" applyFill="1" applyBorder="1" applyAlignment="1">
      <alignment vertical="center" wrapText="1"/>
    </xf>
    <xf numFmtId="164" fontId="6" fillId="28" borderId="13" xfId="46" applyNumberFormat="1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164" fontId="0" fillId="0" borderId="0" xfId="0" applyNumberFormat="1" applyAlignment="1">
      <alignment/>
    </xf>
    <xf numFmtId="0" fontId="27" fillId="4" borderId="16" xfId="17" applyFont="1" applyBorder="1" applyAlignment="1">
      <alignment horizontal="center" vertical="center" wrapText="1"/>
    </xf>
    <xf numFmtId="2" fontId="5" fillId="4" borderId="17" xfId="17" applyNumberFormat="1" applyFont="1" applyBorder="1" applyAlignment="1">
      <alignment horizontal="center" vertical="center" wrapText="1"/>
    </xf>
    <xf numFmtId="49" fontId="5" fillId="4" borderId="17" xfId="17" applyNumberFormat="1" applyFont="1" applyBorder="1" applyAlignment="1">
      <alignment horizontal="center" vertical="center" wrapText="1"/>
    </xf>
    <xf numFmtId="0" fontId="5" fillId="4" borderId="17" xfId="17" applyFont="1" applyBorder="1" applyAlignment="1">
      <alignment horizontal="center" vertical="center" wrapText="1"/>
    </xf>
    <xf numFmtId="0" fontId="5" fillId="28" borderId="17" xfId="17" applyFont="1" applyFill="1" applyBorder="1" applyAlignment="1">
      <alignment horizontal="center" vertical="center" wrapText="1"/>
    </xf>
    <xf numFmtId="0" fontId="5" fillId="28" borderId="17" xfId="46" applyFont="1" applyFill="1" applyBorder="1" applyAlignment="1">
      <alignment horizontal="center" vertical="center" wrapText="1"/>
    </xf>
    <xf numFmtId="164" fontId="5" fillId="28" borderId="17" xfId="46" applyNumberFormat="1" applyFont="1" applyFill="1" applyBorder="1" applyAlignment="1">
      <alignment horizontal="center" vertical="center" wrapText="1"/>
    </xf>
    <xf numFmtId="164" fontId="5" fillId="28" borderId="18" xfId="46" applyNumberFormat="1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10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pane ySplit="1" topLeftCell="A2" activePane="bottomLeft" state="frozen"/>
      <selection pane="topLeft" activeCell="D1" sqref="D1"/>
      <selection pane="bottomLeft" activeCell="G56" sqref="G56"/>
    </sheetView>
  </sheetViews>
  <sheetFormatPr defaultColWidth="11.421875" defaultRowHeight="15"/>
  <cols>
    <col min="1" max="1" width="11.421875" style="10" customWidth="1"/>
    <col min="2" max="3" width="10.421875" style="1" customWidth="1"/>
    <col min="4" max="4" width="18.421875" style="4" bestFit="1" customWidth="1"/>
    <col min="5" max="5" width="20.8515625" style="4" customWidth="1"/>
    <col min="6" max="6" width="22.421875" style="0" bestFit="1" customWidth="1"/>
    <col min="7" max="8" width="37.57421875" style="2" customWidth="1"/>
    <col min="9" max="9" width="18.57421875" style="0" customWidth="1"/>
    <col min="10" max="10" width="11.421875" style="6" customWidth="1"/>
    <col min="11" max="11" width="14.00390625" style="6" customWidth="1"/>
    <col min="12" max="12" width="16.140625" style="0" customWidth="1"/>
    <col min="13" max="13" width="19.57421875" style="0" customWidth="1"/>
  </cols>
  <sheetData>
    <row r="1" spans="1:13" s="3" customFormat="1" ht="32.25" customHeight="1" thickBot="1">
      <c r="A1" s="40" t="s">
        <v>4</v>
      </c>
      <c r="B1" s="41" t="s">
        <v>0</v>
      </c>
      <c r="C1" s="41" t="s">
        <v>47</v>
      </c>
      <c r="D1" s="42" t="s">
        <v>1</v>
      </c>
      <c r="E1" s="42" t="s">
        <v>3</v>
      </c>
      <c r="F1" s="43" t="s">
        <v>34</v>
      </c>
      <c r="G1" s="43" t="s">
        <v>2</v>
      </c>
      <c r="H1" s="44" t="s">
        <v>8</v>
      </c>
      <c r="I1" s="45" t="s">
        <v>5</v>
      </c>
      <c r="J1" s="46" t="s">
        <v>6</v>
      </c>
      <c r="K1" s="47" t="s">
        <v>7</v>
      </c>
      <c r="L1" s="48" t="s">
        <v>141</v>
      </c>
      <c r="M1" s="49"/>
    </row>
    <row r="2" spans="1:13" s="3" customFormat="1" ht="15.75">
      <c r="A2" s="11">
        <v>0</v>
      </c>
      <c r="B2" s="22">
        <v>1</v>
      </c>
      <c r="C2" s="22" t="s">
        <v>48</v>
      </c>
      <c r="D2" s="24" t="s">
        <v>126</v>
      </c>
      <c r="E2" s="24"/>
      <c r="F2" s="23" t="s">
        <v>126</v>
      </c>
      <c r="G2" s="25" t="s">
        <v>126</v>
      </c>
      <c r="H2" s="13"/>
      <c r="I2" s="14"/>
      <c r="J2" s="15"/>
      <c r="K2" s="34"/>
      <c r="L2" s="35" t="str">
        <f>IF(H2=Tabelle2!A2,I2," ")</f>
        <v> </v>
      </c>
      <c r="M2" s="36" t="str">
        <f>IF(H2=Tabelle2!A2,B2," ")</f>
        <v> </v>
      </c>
    </row>
    <row r="3" spans="1:13" s="5" customFormat="1" ht="15.75">
      <c r="A3" s="11">
        <v>1</v>
      </c>
      <c r="B3" s="22">
        <v>4</v>
      </c>
      <c r="C3" s="22" t="s">
        <v>48</v>
      </c>
      <c r="D3" s="24" t="s">
        <v>23</v>
      </c>
      <c r="E3" s="24" t="s">
        <v>24</v>
      </c>
      <c r="F3" s="23" t="s">
        <v>22</v>
      </c>
      <c r="G3" s="25" t="s">
        <v>25</v>
      </c>
      <c r="H3" s="13" t="s">
        <v>11</v>
      </c>
      <c r="I3" s="14" t="s">
        <v>26</v>
      </c>
      <c r="J3" s="15">
        <v>0.09</v>
      </c>
      <c r="K3" s="34">
        <f>J3*B3</f>
        <v>0.36</v>
      </c>
      <c r="L3" s="35" t="str">
        <f>IF(H3=Tabelle2!A3,I3," ")</f>
        <v>BAT 41 SMD</v>
      </c>
      <c r="M3" s="36">
        <f>IF(H3=Tabelle2!A3,B3," ")</f>
        <v>4</v>
      </c>
    </row>
    <row r="4" spans="1:13" s="5" customFormat="1" ht="15.75">
      <c r="A4" s="9">
        <v>2</v>
      </c>
      <c r="B4" s="26">
        <v>2</v>
      </c>
      <c r="C4" s="26" t="s">
        <v>48</v>
      </c>
      <c r="D4" s="28" t="s">
        <v>29</v>
      </c>
      <c r="E4" s="28" t="s">
        <v>30</v>
      </c>
      <c r="F4" s="27" t="s">
        <v>22</v>
      </c>
      <c r="G4" s="29" t="s">
        <v>27</v>
      </c>
      <c r="H4" s="16" t="s">
        <v>11</v>
      </c>
      <c r="I4" s="12" t="s">
        <v>28</v>
      </c>
      <c r="J4" s="17">
        <v>0.24</v>
      </c>
      <c r="K4" s="34">
        <f>J4*B4</f>
        <v>0.48</v>
      </c>
      <c r="L4" s="35" t="str">
        <f>IF(H4=Tabelle2!A4,I4," ")</f>
        <v>MURS 160 SMD</v>
      </c>
      <c r="M4" s="36">
        <f>IF(H4=Tabelle2!A4,B4," ")</f>
        <v>2</v>
      </c>
    </row>
    <row r="5" spans="1:13" s="5" customFormat="1" ht="15.75">
      <c r="A5" s="11">
        <v>3</v>
      </c>
      <c r="B5" s="26">
        <v>1</v>
      </c>
      <c r="C5" s="26" t="s">
        <v>48</v>
      </c>
      <c r="D5" s="28"/>
      <c r="E5" s="28" t="s">
        <v>32</v>
      </c>
      <c r="F5" s="27" t="s">
        <v>22</v>
      </c>
      <c r="G5" s="29" t="s">
        <v>33</v>
      </c>
      <c r="H5" s="16" t="s">
        <v>11</v>
      </c>
      <c r="I5" s="12" t="s">
        <v>31</v>
      </c>
      <c r="J5" s="17">
        <v>0.03</v>
      </c>
      <c r="K5" s="34">
        <f>J5*B5</f>
        <v>0.03</v>
      </c>
      <c r="L5" s="35" t="str">
        <f>IF(H5=Tabelle2!A5,I5," ")</f>
        <v>BAV 99 SMD</v>
      </c>
      <c r="M5" s="36">
        <f>IF(H5=Tabelle2!A5,B5," ")</f>
        <v>1</v>
      </c>
    </row>
    <row r="6" spans="1:13" s="5" customFormat="1" ht="31.5">
      <c r="A6" s="11">
        <v>4</v>
      </c>
      <c r="B6" s="26">
        <v>2</v>
      </c>
      <c r="C6" s="26" t="s">
        <v>48</v>
      </c>
      <c r="D6" s="28"/>
      <c r="E6" s="28" t="s">
        <v>24</v>
      </c>
      <c r="F6" s="27" t="s">
        <v>22</v>
      </c>
      <c r="G6" s="29" t="s">
        <v>63</v>
      </c>
      <c r="H6" s="16" t="s">
        <v>11</v>
      </c>
      <c r="I6" s="12" t="s">
        <v>64</v>
      </c>
      <c r="J6" s="17">
        <v>0.02</v>
      </c>
      <c r="K6" s="34">
        <f>J6*B6</f>
        <v>0.04</v>
      </c>
      <c r="L6" s="35" t="str">
        <f>IF(H6=Tabelle2!A6,I6," ")</f>
        <v>1N 4148 SMD</v>
      </c>
      <c r="M6" s="36">
        <f>IF(H6=Tabelle2!A6,B6," ")</f>
        <v>2</v>
      </c>
    </row>
    <row r="7" spans="1:13" s="5" customFormat="1" ht="15.75">
      <c r="A7" s="9">
        <v>5</v>
      </c>
      <c r="B7" s="26">
        <v>2</v>
      </c>
      <c r="C7" s="26" t="s">
        <v>48</v>
      </c>
      <c r="D7" s="28" t="s">
        <v>146</v>
      </c>
      <c r="E7" s="28" t="s">
        <v>147</v>
      </c>
      <c r="F7" s="27" t="s">
        <v>68</v>
      </c>
      <c r="G7" s="29" t="s">
        <v>148</v>
      </c>
      <c r="H7" s="16" t="s">
        <v>11</v>
      </c>
      <c r="I7" s="12" t="s">
        <v>149</v>
      </c>
      <c r="J7" s="17">
        <v>2.65</v>
      </c>
      <c r="K7" s="34">
        <f>J7*B7</f>
        <v>5.3</v>
      </c>
      <c r="L7" s="35" t="str">
        <f>IF(H7=Tabelle2!A7,I7," ")</f>
        <v>RAD FC 1.000/63</v>
      </c>
      <c r="M7" s="36">
        <f>IF(H7=Tabelle2!A7,B7," ")</f>
        <v>2</v>
      </c>
    </row>
    <row r="8" spans="1:13" s="5" customFormat="1" ht="31.5">
      <c r="A8" s="11">
        <v>6</v>
      </c>
      <c r="B8" s="26">
        <v>2</v>
      </c>
      <c r="C8" s="26" t="s">
        <v>48</v>
      </c>
      <c r="D8" s="28" t="s">
        <v>88</v>
      </c>
      <c r="E8" s="28" t="s">
        <v>67</v>
      </c>
      <c r="F8" s="27" t="s">
        <v>68</v>
      </c>
      <c r="G8" s="29" t="s">
        <v>77</v>
      </c>
      <c r="H8" s="16" t="s">
        <v>11</v>
      </c>
      <c r="I8" s="12" t="s">
        <v>89</v>
      </c>
      <c r="J8" s="17">
        <v>0.22</v>
      </c>
      <c r="K8" s="34">
        <f>J8*B8</f>
        <v>0.44</v>
      </c>
      <c r="L8" s="35" t="str">
        <f>IF(H8=Tabelle2!A8,I8," ")</f>
        <v>VF 33/10 P-B</v>
      </c>
      <c r="M8" s="36">
        <f>IF(H8=Tabelle2!A8,B8," ")</f>
        <v>2</v>
      </c>
    </row>
    <row r="9" spans="1:13" s="5" customFormat="1" ht="15.75">
      <c r="A9" s="11">
        <v>7</v>
      </c>
      <c r="B9" s="26">
        <v>2</v>
      </c>
      <c r="C9" s="26" t="s">
        <v>48</v>
      </c>
      <c r="D9" s="28" t="s">
        <v>102</v>
      </c>
      <c r="E9" s="28" t="s">
        <v>103</v>
      </c>
      <c r="F9" s="27" t="s">
        <v>68</v>
      </c>
      <c r="G9" s="29" t="s">
        <v>77</v>
      </c>
      <c r="H9" s="16" t="s">
        <v>11</v>
      </c>
      <c r="I9" s="18" t="s">
        <v>104</v>
      </c>
      <c r="J9" s="19">
        <v>0.23</v>
      </c>
      <c r="K9" s="34">
        <f>J9*B9</f>
        <v>0.46</v>
      </c>
      <c r="L9" s="35" t="str">
        <f>IF(H9=Tabelle2!A9,I9," ")</f>
        <v>Artikel-Nr.: VF 330/25 K-F</v>
      </c>
      <c r="M9" s="36">
        <f>IF(H9=Tabelle2!A9,B9," ")</f>
        <v>2</v>
      </c>
    </row>
    <row r="10" spans="1:13" s="5" customFormat="1" ht="15.75">
      <c r="A10" s="9">
        <v>8</v>
      </c>
      <c r="B10" s="26">
        <v>2</v>
      </c>
      <c r="C10" s="26" t="s">
        <v>48</v>
      </c>
      <c r="D10" s="28" t="s">
        <v>66</v>
      </c>
      <c r="E10" s="28" t="s">
        <v>67</v>
      </c>
      <c r="F10" s="27" t="s">
        <v>68</v>
      </c>
      <c r="G10" s="29" t="s">
        <v>77</v>
      </c>
      <c r="H10" s="16" t="s">
        <v>11</v>
      </c>
      <c r="I10" s="12" t="s">
        <v>69</v>
      </c>
      <c r="J10" s="17">
        <v>0.11</v>
      </c>
      <c r="K10" s="34">
        <f>J10*B10</f>
        <v>0.22</v>
      </c>
      <c r="L10" s="35" t="str">
        <f>IF(H10=Tabelle2!A10,I10," ")</f>
        <v>VF 4,7/35 C-B</v>
      </c>
      <c r="M10" s="36">
        <f>IF(H10=Tabelle2!A10,B10," ")</f>
        <v>2</v>
      </c>
    </row>
    <row r="11" spans="1:13" s="5" customFormat="1" ht="15.75">
      <c r="A11" s="11">
        <v>9</v>
      </c>
      <c r="B11" s="26">
        <v>1</v>
      </c>
      <c r="C11" s="26" t="s">
        <v>48</v>
      </c>
      <c r="D11" s="28" t="s">
        <v>133</v>
      </c>
      <c r="E11" s="28" t="s">
        <v>132</v>
      </c>
      <c r="F11" s="27" t="s">
        <v>131</v>
      </c>
      <c r="G11" s="29" t="s">
        <v>130</v>
      </c>
      <c r="H11" s="16" t="s">
        <v>11</v>
      </c>
      <c r="I11" s="18" t="s">
        <v>129</v>
      </c>
      <c r="J11" s="19">
        <v>1.25</v>
      </c>
      <c r="K11" s="34">
        <f>J11*B11</f>
        <v>1.25</v>
      </c>
      <c r="L11" s="35" t="str">
        <f>IF(H11=Tabelle2!A11,I11," ")</f>
        <v>SMD-T 10,0A</v>
      </c>
      <c r="M11" s="36">
        <f>IF(H11=Tabelle2!A11,B11," ")</f>
        <v>1</v>
      </c>
    </row>
    <row r="12" spans="1:13" s="5" customFormat="1" ht="15.75">
      <c r="A12" s="11">
        <v>10</v>
      </c>
      <c r="B12" s="26">
        <v>1</v>
      </c>
      <c r="C12" s="26" t="s">
        <v>48</v>
      </c>
      <c r="D12" s="28" t="s">
        <v>113</v>
      </c>
      <c r="E12" s="28" t="s">
        <v>112</v>
      </c>
      <c r="F12" s="27" t="s">
        <v>111</v>
      </c>
      <c r="G12" s="29" t="s">
        <v>114</v>
      </c>
      <c r="H12" s="16" t="s">
        <v>11</v>
      </c>
      <c r="I12" s="18" t="s">
        <v>110</v>
      </c>
      <c r="J12" s="19">
        <v>3.25</v>
      </c>
      <c r="K12" s="34">
        <f>J12*B12</f>
        <v>3.25</v>
      </c>
      <c r="L12" s="35" t="str">
        <f>IF(H12=Tabelle2!A12,I12," ")</f>
        <v>BNX012-01</v>
      </c>
      <c r="M12" s="36">
        <f>IF(H12=Tabelle2!A12,B12," ")</f>
        <v>1</v>
      </c>
    </row>
    <row r="13" spans="1:13" s="5" customFormat="1" ht="15.75">
      <c r="A13" s="9">
        <v>11</v>
      </c>
      <c r="B13" s="26">
        <v>1</v>
      </c>
      <c r="C13" s="26" t="s">
        <v>48</v>
      </c>
      <c r="D13" s="28" t="s">
        <v>136</v>
      </c>
      <c r="E13" s="28" t="s">
        <v>112</v>
      </c>
      <c r="F13" s="27" t="s">
        <v>135</v>
      </c>
      <c r="G13" s="29" t="s">
        <v>77</v>
      </c>
      <c r="H13" s="16" t="s">
        <v>11</v>
      </c>
      <c r="I13" s="18" t="s">
        <v>134</v>
      </c>
      <c r="J13" s="19">
        <v>1.4</v>
      </c>
      <c r="K13" s="34">
        <f>J13*B13</f>
        <v>1.4</v>
      </c>
      <c r="L13" s="35" t="str">
        <f>IF(H13=Tabelle2!A13,I13," ")</f>
        <v>MP3-X2 470N</v>
      </c>
      <c r="M13" s="36">
        <f>IF(H13=Tabelle2!A13,B13," ")</f>
        <v>1</v>
      </c>
    </row>
    <row r="14" spans="1:13" s="5" customFormat="1" ht="15.75">
      <c r="A14" s="11">
        <v>12</v>
      </c>
      <c r="B14" s="26">
        <v>1</v>
      </c>
      <c r="C14" s="26" t="s">
        <v>48</v>
      </c>
      <c r="D14" s="28" t="s">
        <v>16</v>
      </c>
      <c r="E14" s="28" t="s">
        <v>12</v>
      </c>
      <c r="F14" s="27" t="s">
        <v>17</v>
      </c>
      <c r="G14" s="29" t="s">
        <v>14</v>
      </c>
      <c r="H14" s="16" t="s">
        <v>11</v>
      </c>
      <c r="I14" s="12" t="s">
        <v>15</v>
      </c>
      <c r="J14" s="17">
        <v>4.9</v>
      </c>
      <c r="K14" s="34">
        <f>J14*B14</f>
        <v>4.9</v>
      </c>
      <c r="L14" s="35" t="str">
        <f>IF(H14=Tabelle2!A14,I14," ")</f>
        <v>LT 1016 CS8</v>
      </c>
      <c r="M14" s="36">
        <f>IF(H14=Tabelle2!A14,B14," ")</f>
        <v>1</v>
      </c>
    </row>
    <row r="15" spans="1:13" s="5" customFormat="1" ht="15.75">
      <c r="A15" s="11">
        <v>13</v>
      </c>
      <c r="B15" s="26">
        <v>2</v>
      </c>
      <c r="C15" s="26" t="s">
        <v>48</v>
      </c>
      <c r="D15" s="28" t="s">
        <v>21</v>
      </c>
      <c r="E15" s="28" t="s">
        <v>20</v>
      </c>
      <c r="F15" s="27" t="s">
        <v>17</v>
      </c>
      <c r="G15" s="29" t="s">
        <v>18</v>
      </c>
      <c r="H15" s="16" t="s">
        <v>11</v>
      </c>
      <c r="I15" s="12" t="s">
        <v>19</v>
      </c>
      <c r="J15" s="17">
        <v>2.85</v>
      </c>
      <c r="K15" s="34">
        <f>J15*B15</f>
        <v>5.7</v>
      </c>
      <c r="L15" s="35" t="str">
        <f>IF(H15=Tabelle2!A15,I15," ")</f>
        <v>IR2010S</v>
      </c>
      <c r="M15" s="36">
        <f>IF(H15=Tabelle2!A15,B15," ")</f>
        <v>2</v>
      </c>
    </row>
    <row r="16" spans="1:13" s="5" customFormat="1" ht="15.75">
      <c r="A16" s="9">
        <v>14</v>
      </c>
      <c r="B16" s="26">
        <v>2</v>
      </c>
      <c r="C16" s="26" t="s">
        <v>48</v>
      </c>
      <c r="D16" s="28" t="s">
        <v>13</v>
      </c>
      <c r="E16" s="28" t="s">
        <v>12</v>
      </c>
      <c r="F16" s="27" t="s">
        <v>17</v>
      </c>
      <c r="G16" s="29" t="s">
        <v>10</v>
      </c>
      <c r="H16" s="16" t="s">
        <v>11</v>
      </c>
      <c r="I16" s="12" t="s">
        <v>9</v>
      </c>
      <c r="J16" s="17">
        <v>4.15</v>
      </c>
      <c r="K16" s="34">
        <f>J16*B16</f>
        <v>8.3</v>
      </c>
      <c r="L16" s="35" t="str">
        <f>IF(H16=Tabelle2!A16,I16," ")</f>
        <v>LT 1363 CS8</v>
      </c>
      <c r="M16" s="36">
        <f>IF(H16=Tabelle2!A16,B16," ")</f>
        <v>2</v>
      </c>
    </row>
    <row r="17" spans="1:13" s="5" customFormat="1" ht="31.5">
      <c r="A17" s="11">
        <v>15</v>
      </c>
      <c r="B17" s="26">
        <v>1</v>
      </c>
      <c r="C17" s="26" t="s">
        <v>48</v>
      </c>
      <c r="D17" s="28" t="s">
        <v>13</v>
      </c>
      <c r="E17" s="28" t="s">
        <v>12</v>
      </c>
      <c r="F17" s="27" t="s">
        <v>17</v>
      </c>
      <c r="G17" s="29" t="s">
        <v>143</v>
      </c>
      <c r="H17" s="16" t="s">
        <v>11</v>
      </c>
      <c r="I17" s="12" t="s">
        <v>144</v>
      </c>
      <c r="J17" s="17">
        <v>1.65</v>
      </c>
      <c r="K17" s="34">
        <f>J17*B17</f>
        <v>1.65</v>
      </c>
      <c r="L17" s="35" t="str">
        <f>IF(H17=Tabelle2!A17,I17," ")</f>
        <v>OPA 2134 UA</v>
      </c>
      <c r="M17" s="36">
        <f>IF(H17=Tabelle2!A17,B17," ")</f>
        <v>1</v>
      </c>
    </row>
    <row r="18" spans="1:13" s="5" customFormat="1" ht="31.5">
      <c r="A18" s="11">
        <v>16</v>
      </c>
      <c r="B18" s="26">
        <v>2</v>
      </c>
      <c r="C18" s="26" t="s">
        <v>48</v>
      </c>
      <c r="D18" s="28" t="s">
        <v>75</v>
      </c>
      <c r="E18" s="28" t="s">
        <v>50</v>
      </c>
      <c r="F18" s="27" t="s">
        <v>76</v>
      </c>
      <c r="G18" s="29" t="s">
        <v>77</v>
      </c>
      <c r="H18" s="16" t="s">
        <v>11</v>
      </c>
      <c r="I18" s="12" t="s">
        <v>78</v>
      </c>
      <c r="J18" s="17">
        <v>0.25</v>
      </c>
      <c r="K18" s="34">
        <f>J18*B18</f>
        <v>0.5</v>
      </c>
      <c r="L18" s="35" t="str">
        <f>IF(H18=Tabelle2!A18,I18," ")</f>
        <v>X7R-G1206 10/25</v>
      </c>
      <c r="M18" s="36">
        <f>IF(H18=Tabelle2!A18,B18," ")</f>
        <v>2</v>
      </c>
    </row>
    <row r="19" spans="1:13" s="5" customFormat="1" ht="31.5">
      <c r="A19" s="9">
        <v>17</v>
      </c>
      <c r="B19" s="26">
        <v>19</v>
      </c>
      <c r="C19" s="26" t="s">
        <v>48</v>
      </c>
      <c r="D19" s="28" t="s">
        <v>97</v>
      </c>
      <c r="E19" s="28" t="s">
        <v>42</v>
      </c>
      <c r="F19" s="27" t="s">
        <v>76</v>
      </c>
      <c r="G19" s="29" t="s">
        <v>77</v>
      </c>
      <c r="H19" s="16" t="s">
        <v>11</v>
      </c>
      <c r="I19" s="12" t="s">
        <v>98</v>
      </c>
      <c r="J19" s="17">
        <v>0.05</v>
      </c>
      <c r="K19" s="34">
        <f>J19*B19</f>
        <v>0.9500000000000001</v>
      </c>
      <c r="L19" s="35" t="str">
        <f>IF(H19=Tabelle2!A19,I19," ")</f>
        <v>X7R-G0603 100N</v>
      </c>
      <c r="M19" s="36">
        <f>IF(H19=Tabelle2!A19,B19," ")</f>
        <v>19</v>
      </c>
    </row>
    <row r="20" spans="1:13" s="5" customFormat="1" ht="31.5">
      <c r="A20" s="11">
        <v>18</v>
      </c>
      <c r="B20" s="26">
        <v>2</v>
      </c>
      <c r="C20" s="26" t="s">
        <v>48</v>
      </c>
      <c r="D20" s="28" t="s">
        <v>97</v>
      </c>
      <c r="E20" s="28" t="s">
        <v>86</v>
      </c>
      <c r="F20" s="27" t="s">
        <v>76</v>
      </c>
      <c r="G20" s="29" t="s">
        <v>77</v>
      </c>
      <c r="H20" s="16" t="s">
        <v>11</v>
      </c>
      <c r="I20" s="12" t="s">
        <v>99</v>
      </c>
      <c r="J20" s="17">
        <v>0.05</v>
      </c>
      <c r="K20" s="34">
        <f>J20*B20</f>
        <v>0.1</v>
      </c>
      <c r="L20" s="35" t="str">
        <f>IF(H20=Tabelle2!A20,I20," ")</f>
        <v>X7R-G0805 100N</v>
      </c>
      <c r="M20" s="36">
        <f>IF(H20=Tabelle2!A20,B20," ")</f>
        <v>2</v>
      </c>
    </row>
    <row r="21" spans="1:13" s="5" customFormat="1" ht="31.5">
      <c r="A21" s="11">
        <v>19</v>
      </c>
      <c r="B21" s="26">
        <v>3</v>
      </c>
      <c r="C21" s="26" t="s">
        <v>48</v>
      </c>
      <c r="D21" s="28" t="s">
        <v>97</v>
      </c>
      <c r="E21" s="28" t="s">
        <v>95</v>
      </c>
      <c r="F21" s="27" t="s">
        <v>76</v>
      </c>
      <c r="G21" s="29" t="s">
        <v>77</v>
      </c>
      <c r="H21" s="16" t="s">
        <v>11</v>
      </c>
      <c r="I21" s="12" t="s">
        <v>100</v>
      </c>
      <c r="J21" s="17">
        <v>0.5</v>
      </c>
      <c r="K21" s="34">
        <f>J21*B21</f>
        <v>1.5</v>
      </c>
      <c r="L21" s="35" t="str">
        <f>IF(H21=Tabelle2!A21,I21," ")</f>
        <v>SMD-2220N 100N</v>
      </c>
      <c r="M21" s="36">
        <f>IF(H21=Tabelle2!A21,B21," ")</f>
        <v>3</v>
      </c>
    </row>
    <row r="22" spans="1:13" s="5" customFormat="1" ht="31.5">
      <c r="A22" s="9">
        <v>20</v>
      </c>
      <c r="B22" s="26">
        <v>5</v>
      </c>
      <c r="C22" s="26" t="s">
        <v>48</v>
      </c>
      <c r="D22" s="28" t="s">
        <v>101</v>
      </c>
      <c r="E22" s="28" t="s">
        <v>95</v>
      </c>
      <c r="F22" s="27" t="s">
        <v>76</v>
      </c>
      <c r="G22" s="29" t="s">
        <v>77</v>
      </c>
      <c r="H22" s="16" t="s">
        <v>11</v>
      </c>
      <c r="I22" s="12" t="s">
        <v>100</v>
      </c>
      <c r="J22" s="17">
        <v>0.39</v>
      </c>
      <c r="K22" s="34">
        <f>J22*B22</f>
        <v>1.9500000000000002</v>
      </c>
      <c r="L22" s="35" t="str">
        <f>IF(H22=Tabelle2!A22,I22," ")</f>
        <v>SMD-2220N 100N</v>
      </c>
      <c r="M22" s="36">
        <f>IF(H22=Tabelle2!A22,B22," ")</f>
        <v>5</v>
      </c>
    </row>
    <row r="23" spans="1:13" s="5" customFormat="1" ht="31.5">
      <c r="A23" s="11">
        <v>21</v>
      </c>
      <c r="B23" s="26">
        <v>2</v>
      </c>
      <c r="C23" s="26" t="s">
        <v>48</v>
      </c>
      <c r="D23" s="28" t="s">
        <v>105</v>
      </c>
      <c r="E23" s="28" t="s">
        <v>106</v>
      </c>
      <c r="F23" s="27" t="s">
        <v>76</v>
      </c>
      <c r="G23" s="29" t="s">
        <v>77</v>
      </c>
      <c r="H23" s="16" t="s">
        <v>11</v>
      </c>
      <c r="I23" s="18" t="s">
        <v>107</v>
      </c>
      <c r="J23" s="19">
        <v>0.82</v>
      </c>
      <c r="K23" s="34">
        <f>J23*B23</f>
        <v>1.64</v>
      </c>
      <c r="L23" s="35" t="str">
        <f>IF(H23=Tabelle2!A23,I23," ")</f>
        <v>SMD-1812 330N</v>
      </c>
      <c r="M23" s="36">
        <f>IF(H23=Tabelle2!A23,B23," ")</f>
        <v>2</v>
      </c>
    </row>
    <row r="24" spans="1:13" s="5" customFormat="1" ht="15.75">
      <c r="A24" s="11">
        <v>22</v>
      </c>
      <c r="B24" s="26">
        <v>2</v>
      </c>
      <c r="C24" s="26" t="s">
        <v>48</v>
      </c>
      <c r="D24" s="28" t="s">
        <v>90</v>
      </c>
      <c r="E24" s="28" t="s">
        <v>42</v>
      </c>
      <c r="F24" s="27" t="s">
        <v>76</v>
      </c>
      <c r="G24" s="29" t="s">
        <v>77</v>
      </c>
      <c r="H24" s="16" t="s">
        <v>11</v>
      </c>
      <c r="I24" s="12" t="s">
        <v>91</v>
      </c>
      <c r="J24" s="17">
        <v>0.05</v>
      </c>
      <c r="K24" s="34">
        <f>J24*B24</f>
        <v>0.1</v>
      </c>
      <c r="L24" s="35" t="str">
        <f>IF(H24=Tabelle2!A24,I24," ")</f>
        <v>NPO-G0603 33P</v>
      </c>
      <c r="M24" s="36">
        <f>IF(H24=Tabelle2!A24,B24," ")</f>
        <v>2</v>
      </c>
    </row>
    <row r="25" spans="1:13" s="5" customFormat="1" ht="31.5">
      <c r="A25" s="9">
        <v>23</v>
      </c>
      <c r="B25" s="26">
        <v>2</v>
      </c>
      <c r="C25" s="26" t="s">
        <v>48</v>
      </c>
      <c r="D25" s="28" t="s">
        <v>128</v>
      </c>
      <c r="E25" s="28" t="s">
        <v>112</v>
      </c>
      <c r="F25" s="27" t="s">
        <v>76</v>
      </c>
      <c r="G25" s="29" t="s">
        <v>77</v>
      </c>
      <c r="H25" s="16" t="s">
        <v>11</v>
      </c>
      <c r="I25" s="18" t="s">
        <v>127</v>
      </c>
      <c r="J25" s="19">
        <v>0.06</v>
      </c>
      <c r="K25" s="34">
        <f>J25*B25</f>
        <v>0.12</v>
      </c>
      <c r="L25" s="35" t="str">
        <f>IF(H25=Tabelle2!A25,I25," ")</f>
        <v>KERKO 3,3P</v>
      </c>
      <c r="M25" s="36">
        <f>IF(H25=Tabelle2!A25,B25," ")</f>
        <v>2</v>
      </c>
    </row>
    <row r="26" spans="1:13" s="5" customFormat="1" ht="15.75">
      <c r="A26" s="11">
        <v>24</v>
      </c>
      <c r="B26" s="26">
        <v>1</v>
      </c>
      <c r="C26" s="26" t="s">
        <v>48</v>
      </c>
      <c r="D26" s="28" t="s">
        <v>108</v>
      </c>
      <c r="E26" s="28" t="s">
        <v>86</v>
      </c>
      <c r="F26" s="27" t="s">
        <v>76</v>
      </c>
      <c r="G26" s="29" t="s">
        <v>77</v>
      </c>
      <c r="H26" s="16" t="s">
        <v>11</v>
      </c>
      <c r="I26" s="18" t="s">
        <v>109</v>
      </c>
      <c r="J26" s="19">
        <v>0.05</v>
      </c>
      <c r="K26" s="34">
        <f>J26*B26</f>
        <v>0.05</v>
      </c>
      <c r="L26" s="35" t="str">
        <f>IF(H26=Tabelle2!A26,I26," ")</f>
        <v>NPO-G0805 470P</v>
      </c>
      <c r="M26" s="36">
        <f>IF(H26=Tabelle2!A26,B26," ")</f>
        <v>1</v>
      </c>
    </row>
    <row r="27" spans="1:13" s="5" customFormat="1" ht="15.75">
      <c r="A27" s="11">
        <v>25</v>
      </c>
      <c r="B27" s="26">
        <v>2</v>
      </c>
      <c r="C27" s="26" t="s">
        <v>48</v>
      </c>
      <c r="D27" s="28" t="s">
        <v>96</v>
      </c>
      <c r="E27" s="28" t="s">
        <v>95</v>
      </c>
      <c r="F27" s="27" t="s">
        <v>76</v>
      </c>
      <c r="G27" s="29" t="s">
        <v>77</v>
      </c>
      <c r="H27" s="16" t="s">
        <v>11</v>
      </c>
      <c r="I27" s="18" t="s">
        <v>94</v>
      </c>
      <c r="J27" s="19">
        <v>0.26</v>
      </c>
      <c r="K27" s="34">
        <f>J27*B27</f>
        <v>0.52</v>
      </c>
      <c r="L27" s="35" t="str">
        <f>IF(H27=Tabelle2!A27,I27," ")</f>
        <v>SMD-2220 47N</v>
      </c>
      <c r="M27" s="36">
        <f>IF(H27=Tabelle2!A27,B27," ")</f>
        <v>2</v>
      </c>
    </row>
    <row r="28" spans="1:13" s="5" customFormat="1" ht="15.75">
      <c r="A28" s="9">
        <v>26</v>
      </c>
      <c r="B28" s="26">
        <v>2</v>
      </c>
      <c r="C28" s="26" t="s">
        <v>48</v>
      </c>
      <c r="D28" s="28" t="s">
        <v>75</v>
      </c>
      <c r="E28" s="28"/>
      <c r="F28" s="27" t="s">
        <v>119</v>
      </c>
      <c r="G28" s="29" t="s">
        <v>125</v>
      </c>
      <c r="H28" s="16" t="s">
        <v>124</v>
      </c>
      <c r="I28" s="18" t="s">
        <v>123</v>
      </c>
      <c r="J28" s="19">
        <v>0</v>
      </c>
      <c r="K28" s="34">
        <f>J28*B28</f>
        <v>0</v>
      </c>
      <c r="L28" s="35" t="str">
        <f>IF(H28=Tabelle2!A28,I28," ")</f>
        <v> </v>
      </c>
      <c r="M28" s="36" t="str">
        <f>IF(H28=Tabelle2!A28,B28," ")</f>
        <v> </v>
      </c>
    </row>
    <row r="29" spans="1:13" s="5" customFormat="1" ht="15.75">
      <c r="A29" s="11">
        <v>27</v>
      </c>
      <c r="B29" s="26">
        <v>1</v>
      </c>
      <c r="C29" s="26" t="s">
        <v>48</v>
      </c>
      <c r="D29" s="28" t="s">
        <v>102</v>
      </c>
      <c r="E29" s="28"/>
      <c r="F29" s="27" t="s">
        <v>119</v>
      </c>
      <c r="G29" s="29" t="s">
        <v>120</v>
      </c>
      <c r="H29" s="16" t="s">
        <v>11</v>
      </c>
      <c r="I29" s="18" t="s">
        <v>121</v>
      </c>
      <c r="J29" s="19">
        <v>0.85</v>
      </c>
      <c r="K29" s="34">
        <f>J29*B29</f>
        <v>0.85</v>
      </c>
      <c r="L29" s="35" t="str">
        <f>IF(H29=Tabelle2!A29,I29," ")</f>
        <v>L-PISR 330µ</v>
      </c>
      <c r="M29" s="36">
        <f>IF(H29=Tabelle2!A29,B29," ")</f>
        <v>1</v>
      </c>
    </row>
    <row r="30" spans="1:13" s="5" customFormat="1" ht="15.75">
      <c r="A30" s="11">
        <v>28</v>
      </c>
      <c r="B30" s="26">
        <v>4</v>
      </c>
      <c r="C30" s="26" t="s">
        <v>48</v>
      </c>
      <c r="D30" s="31" t="s">
        <v>117</v>
      </c>
      <c r="E30" s="31" t="s">
        <v>42</v>
      </c>
      <c r="F30" s="30" t="s">
        <v>116</v>
      </c>
      <c r="G30" s="33" t="s">
        <v>118</v>
      </c>
      <c r="H30" s="32" t="s">
        <v>11</v>
      </c>
      <c r="I30" s="20" t="s">
        <v>115</v>
      </c>
      <c r="J30" s="21">
        <v>0.14</v>
      </c>
      <c r="K30" s="34">
        <f>J30*B30</f>
        <v>0.56</v>
      </c>
      <c r="L30" s="35" t="str">
        <f>IF(H30=Tabelle2!A30,I30," ")</f>
        <v>LG L29K</v>
      </c>
      <c r="M30" s="36">
        <f>IF(H30=Tabelle2!A30,B30," ")</f>
        <v>4</v>
      </c>
    </row>
    <row r="31" spans="1:13" s="5" customFormat="1" ht="15.75">
      <c r="A31" s="9">
        <v>29</v>
      </c>
      <c r="B31" s="26">
        <v>1</v>
      </c>
      <c r="C31" s="26" t="s">
        <v>49</v>
      </c>
      <c r="D31" s="28" t="s">
        <v>72</v>
      </c>
      <c r="E31" s="28" t="s">
        <v>42</v>
      </c>
      <c r="F31" s="27" t="s">
        <v>43</v>
      </c>
      <c r="G31" s="29" t="s">
        <v>44</v>
      </c>
      <c r="H31" s="16" t="s">
        <v>45</v>
      </c>
      <c r="I31" s="12"/>
      <c r="J31" s="17">
        <v>1.25</v>
      </c>
      <c r="K31" s="34">
        <f>J31*B31</f>
        <v>1.25</v>
      </c>
      <c r="L31" s="35" t="str">
        <f>IF(H31=Tabelle2!A31,I31," ")</f>
        <v> </v>
      </c>
      <c r="M31" s="36" t="str">
        <f>IF(H31=Tabelle2!A31,B31," ")</f>
        <v> </v>
      </c>
    </row>
    <row r="32" spans="1:13" s="5" customFormat="1" ht="15.75">
      <c r="A32" s="11">
        <v>30</v>
      </c>
      <c r="B32" s="26">
        <v>1</v>
      </c>
      <c r="C32" s="26" t="s">
        <v>49</v>
      </c>
      <c r="D32" s="28" t="s">
        <v>54</v>
      </c>
      <c r="E32" s="28" t="s">
        <v>50</v>
      </c>
      <c r="F32" s="27" t="s">
        <v>43</v>
      </c>
      <c r="G32" s="29" t="s">
        <v>44</v>
      </c>
      <c r="H32" s="16" t="s">
        <v>45</v>
      </c>
      <c r="I32" s="12"/>
      <c r="J32" s="17">
        <v>1.25</v>
      </c>
      <c r="K32" s="34">
        <f>J32*B32</f>
        <v>1.25</v>
      </c>
      <c r="L32" s="35" t="str">
        <f>IF(H32=Tabelle2!A32,I32," ")</f>
        <v> </v>
      </c>
      <c r="M32" s="36" t="str">
        <f>IF(H32=Tabelle2!A32,B32," ")</f>
        <v> </v>
      </c>
    </row>
    <row r="33" spans="1:13" s="5" customFormat="1" ht="15.75">
      <c r="A33" s="9">
        <v>31</v>
      </c>
      <c r="B33" s="26">
        <v>1</v>
      </c>
      <c r="C33" s="26" t="s">
        <v>48</v>
      </c>
      <c r="D33" s="28" t="s">
        <v>54</v>
      </c>
      <c r="E33" s="28" t="s">
        <v>112</v>
      </c>
      <c r="F33" s="27" t="s">
        <v>43</v>
      </c>
      <c r="G33" s="29" t="s">
        <v>44</v>
      </c>
      <c r="H33" s="16" t="s">
        <v>11</v>
      </c>
      <c r="I33" s="18" t="s">
        <v>79</v>
      </c>
      <c r="J33" s="19">
        <v>0.11</v>
      </c>
      <c r="K33" s="34">
        <f>J33*B33</f>
        <v>0.11</v>
      </c>
      <c r="L33" s="35" t="str">
        <f>IF(H33=Tabelle2!A33,I33," ")</f>
        <v>2W METALL 10</v>
      </c>
      <c r="M33" s="36">
        <f>IF(H33=Tabelle2!A33,B33," ")</f>
        <v>1</v>
      </c>
    </row>
    <row r="34" spans="1:13" s="5" customFormat="1" ht="31.5">
      <c r="A34" s="11">
        <v>32</v>
      </c>
      <c r="B34" s="26">
        <v>1</v>
      </c>
      <c r="C34" s="26" t="s">
        <v>48</v>
      </c>
      <c r="D34" s="28" t="s">
        <v>81</v>
      </c>
      <c r="E34" s="28" t="s">
        <v>80</v>
      </c>
      <c r="F34" s="27" t="s">
        <v>43</v>
      </c>
      <c r="G34" s="29" t="s">
        <v>44</v>
      </c>
      <c r="H34" s="16" t="s">
        <v>11</v>
      </c>
      <c r="I34" s="12" t="s">
        <v>79</v>
      </c>
      <c r="J34" s="17">
        <v>0.11</v>
      </c>
      <c r="K34" s="34">
        <f>J34*B34</f>
        <v>0.11</v>
      </c>
      <c r="L34" s="35" t="str">
        <f>IF(H34=Tabelle2!A34,I34," ")</f>
        <v>2W METALL 10</v>
      </c>
      <c r="M34" s="36">
        <f>IF(H34=Tabelle2!A34,B34," ")</f>
        <v>1</v>
      </c>
    </row>
    <row r="35" spans="1:13" s="5" customFormat="1" ht="15.75">
      <c r="A35" s="9">
        <v>33</v>
      </c>
      <c r="B35" s="26">
        <v>1</v>
      </c>
      <c r="C35" s="26" t="s">
        <v>49</v>
      </c>
      <c r="D35" s="28" t="s">
        <v>46</v>
      </c>
      <c r="E35" s="28" t="s">
        <v>42</v>
      </c>
      <c r="F35" s="27" t="s">
        <v>43</v>
      </c>
      <c r="G35" s="29" t="s">
        <v>44</v>
      </c>
      <c r="H35" s="16" t="s">
        <v>45</v>
      </c>
      <c r="I35" s="12"/>
      <c r="J35" s="17">
        <v>1.25</v>
      </c>
      <c r="K35" s="34">
        <f>J35*B35</f>
        <v>1.25</v>
      </c>
      <c r="L35" s="35" t="str">
        <f>IF(H35=Tabelle2!A35,I35," ")</f>
        <v> </v>
      </c>
      <c r="M35" s="36" t="str">
        <f>IF(H35=Tabelle2!A35,B35," ")</f>
        <v> </v>
      </c>
    </row>
    <row r="36" spans="1:13" s="5" customFormat="1" ht="15.75">
      <c r="A36" s="11">
        <v>34</v>
      </c>
      <c r="B36" s="26">
        <v>2</v>
      </c>
      <c r="C36" s="26" t="s">
        <v>48</v>
      </c>
      <c r="D36" s="28" t="s">
        <v>65</v>
      </c>
      <c r="E36" s="28" t="s">
        <v>42</v>
      </c>
      <c r="F36" s="27" t="s">
        <v>43</v>
      </c>
      <c r="G36" s="29" t="s">
        <v>44</v>
      </c>
      <c r="H36" s="16" t="s">
        <v>11</v>
      </c>
      <c r="I36" s="12" t="s">
        <v>70</v>
      </c>
      <c r="J36" s="17">
        <v>0.1</v>
      </c>
      <c r="K36" s="34">
        <f>J36*B36</f>
        <v>0.2</v>
      </c>
      <c r="L36" s="35" t="str">
        <f>IF(H36=Tabelle2!A36,I36," ")</f>
        <v>SMD-0603 1,8K</v>
      </c>
      <c r="M36" s="36">
        <f>IF(H36=Tabelle2!A36,B36," ")</f>
        <v>2</v>
      </c>
    </row>
    <row r="37" spans="1:13" s="5" customFormat="1" ht="15.75">
      <c r="A37" s="9">
        <v>35</v>
      </c>
      <c r="B37" s="26">
        <v>1</v>
      </c>
      <c r="C37" s="26" t="s">
        <v>49</v>
      </c>
      <c r="D37" s="28" t="s">
        <v>41</v>
      </c>
      <c r="E37" s="28" t="s">
        <v>42</v>
      </c>
      <c r="F37" s="27" t="s">
        <v>43</v>
      </c>
      <c r="G37" s="29" t="s">
        <v>44</v>
      </c>
      <c r="H37" s="16" t="s">
        <v>45</v>
      </c>
      <c r="I37" s="12"/>
      <c r="J37" s="17">
        <v>1.25</v>
      </c>
      <c r="K37" s="34">
        <f>J37*B37</f>
        <v>1.25</v>
      </c>
      <c r="L37" s="35" t="str">
        <f>IF(H37=Tabelle2!A37,I37," ")</f>
        <v> </v>
      </c>
      <c r="M37" s="36" t="str">
        <f>IF(H37=Tabelle2!A37,B37," ")</f>
        <v> </v>
      </c>
    </row>
    <row r="38" spans="1:13" s="5" customFormat="1" ht="15.75">
      <c r="A38" s="11">
        <v>36</v>
      </c>
      <c r="B38" s="26">
        <v>1</v>
      </c>
      <c r="C38" s="26" t="s">
        <v>49</v>
      </c>
      <c r="D38" s="28" t="s">
        <v>53</v>
      </c>
      <c r="E38" s="28" t="s">
        <v>42</v>
      </c>
      <c r="F38" s="27" t="s">
        <v>43</v>
      </c>
      <c r="G38" s="29" t="s">
        <v>44</v>
      </c>
      <c r="H38" s="16" t="s">
        <v>45</v>
      </c>
      <c r="I38" s="12"/>
      <c r="J38" s="17">
        <v>1.25</v>
      </c>
      <c r="K38" s="34">
        <f>J38*B38</f>
        <v>1.25</v>
      </c>
      <c r="L38" s="35" t="str">
        <f>IF(H38=Tabelle2!A38,I38," ")</f>
        <v> </v>
      </c>
      <c r="M38" s="36" t="str">
        <f>IF(H38=Tabelle2!A38,B38," ")</f>
        <v> </v>
      </c>
    </row>
    <row r="39" spans="1:13" s="5" customFormat="1" ht="15.75">
      <c r="A39" s="9">
        <v>37</v>
      </c>
      <c r="B39" s="26">
        <v>1</v>
      </c>
      <c r="C39" s="26" t="s">
        <v>48</v>
      </c>
      <c r="D39" s="28" t="s">
        <v>87</v>
      </c>
      <c r="E39" s="28" t="s">
        <v>86</v>
      </c>
      <c r="F39" s="27" t="s">
        <v>43</v>
      </c>
      <c r="G39" s="29" t="s">
        <v>44</v>
      </c>
      <c r="H39" s="16" t="s">
        <v>11</v>
      </c>
      <c r="I39" s="18" t="s">
        <v>85</v>
      </c>
      <c r="J39" s="19">
        <v>0.1</v>
      </c>
      <c r="K39" s="34">
        <f>J39*B39</f>
        <v>0.1</v>
      </c>
      <c r="L39" s="35" t="str">
        <f>IF(H39=Tabelle2!A39,I39," ")</f>
        <v>SMD-0805 27,0K</v>
      </c>
      <c r="M39" s="36">
        <f>IF(H39=Tabelle2!A39,B39," ")</f>
        <v>1</v>
      </c>
    </row>
    <row r="40" spans="1:13" s="5" customFormat="1" ht="15.75">
      <c r="A40" s="11">
        <v>38</v>
      </c>
      <c r="B40" s="26">
        <v>1</v>
      </c>
      <c r="C40" s="26" t="s">
        <v>48</v>
      </c>
      <c r="D40" s="28" t="s">
        <v>93</v>
      </c>
      <c r="E40" s="28" t="s">
        <v>50</v>
      </c>
      <c r="F40" s="27" t="s">
        <v>43</v>
      </c>
      <c r="G40" s="29" t="s">
        <v>44</v>
      </c>
      <c r="H40" s="16" t="s">
        <v>11</v>
      </c>
      <c r="I40" s="12" t="s">
        <v>92</v>
      </c>
      <c r="J40" s="17">
        <v>0.1</v>
      </c>
      <c r="K40" s="34">
        <f>J40*B40</f>
        <v>0.1</v>
      </c>
      <c r="L40" s="35" t="str">
        <f>IF(H40=Tabelle2!A40,I40," ")</f>
        <v>SMD 1/4W 43K</v>
      </c>
      <c r="M40" s="36">
        <f>IF(H40=Tabelle2!A40,B40," ")</f>
        <v>1</v>
      </c>
    </row>
    <row r="41" spans="1:13" s="5" customFormat="1" ht="15.75">
      <c r="A41" s="9">
        <v>39</v>
      </c>
      <c r="B41" s="26">
        <v>1</v>
      </c>
      <c r="C41" s="26" t="s">
        <v>49</v>
      </c>
      <c r="D41" s="28" t="s">
        <v>51</v>
      </c>
      <c r="E41" s="28" t="s">
        <v>42</v>
      </c>
      <c r="F41" s="27" t="s">
        <v>43</v>
      </c>
      <c r="G41" s="29" t="s">
        <v>44</v>
      </c>
      <c r="H41" s="16" t="s">
        <v>45</v>
      </c>
      <c r="I41" s="12"/>
      <c r="J41" s="17">
        <v>1.25</v>
      </c>
      <c r="K41" s="34">
        <f>J41*B41</f>
        <v>1.25</v>
      </c>
      <c r="L41" s="35" t="str">
        <f>IF(H41=Tabelle2!A41,I41," ")</f>
        <v> </v>
      </c>
      <c r="M41" s="36" t="str">
        <f>IF(H41=Tabelle2!A41,B41," ")</f>
        <v> </v>
      </c>
    </row>
    <row r="42" spans="1:13" ht="15.75">
      <c r="A42" s="11">
        <v>40</v>
      </c>
      <c r="B42" s="26">
        <v>1</v>
      </c>
      <c r="C42" s="26" t="s">
        <v>49</v>
      </c>
      <c r="D42" s="28" t="s">
        <v>73</v>
      </c>
      <c r="E42" s="28" t="s">
        <v>50</v>
      </c>
      <c r="F42" s="28" t="s">
        <v>43</v>
      </c>
      <c r="G42" s="29" t="s">
        <v>44</v>
      </c>
      <c r="H42" s="16" t="s">
        <v>45</v>
      </c>
      <c r="I42" s="12"/>
      <c r="J42" s="17">
        <v>1.25</v>
      </c>
      <c r="K42" s="34">
        <f>J42*B42</f>
        <v>1.25</v>
      </c>
      <c r="L42" s="35" t="str">
        <f>IF(H42=Tabelle2!A42,I42," ")</f>
        <v> </v>
      </c>
      <c r="M42" s="36" t="str">
        <f>IF(H42=Tabelle2!A42,B42," ")</f>
        <v> </v>
      </c>
    </row>
    <row r="43" spans="1:13" ht="15.75">
      <c r="A43" s="9">
        <v>41</v>
      </c>
      <c r="B43" s="26">
        <v>1</v>
      </c>
      <c r="C43" s="26" t="s">
        <v>49</v>
      </c>
      <c r="D43" s="28" t="s">
        <v>52</v>
      </c>
      <c r="E43" s="28" t="s">
        <v>42</v>
      </c>
      <c r="F43" s="27" t="s">
        <v>43</v>
      </c>
      <c r="G43" s="29" t="s">
        <v>44</v>
      </c>
      <c r="H43" s="16" t="s">
        <v>45</v>
      </c>
      <c r="I43" s="12"/>
      <c r="J43" s="17">
        <v>1.25</v>
      </c>
      <c r="K43" s="34">
        <f>J43*B43</f>
        <v>1.25</v>
      </c>
      <c r="L43" s="35" t="str">
        <f>IF(H43=Tabelle2!A43,I43," ")</f>
        <v> </v>
      </c>
      <c r="M43" s="36" t="str">
        <f>IF(H43=Tabelle2!A43,B43," ")</f>
        <v> </v>
      </c>
    </row>
    <row r="44" spans="1:13" ht="15.75">
      <c r="A44" s="11">
        <v>42</v>
      </c>
      <c r="B44" s="26">
        <v>1</v>
      </c>
      <c r="C44" s="26" t="s">
        <v>48</v>
      </c>
      <c r="D44" s="28" t="s">
        <v>71</v>
      </c>
      <c r="E44" s="28" t="s">
        <v>42</v>
      </c>
      <c r="F44" s="27" t="s">
        <v>43</v>
      </c>
      <c r="G44" s="29" t="s">
        <v>44</v>
      </c>
      <c r="H44" s="16" t="s">
        <v>11</v>
      </c>
      <c r="I44" s="12" t="s">
        <v>74</v>
      </c>
      <c r="J44" s="17">
        <v>0.1</v>
      </c>
      <c r="K44" s="34">
        <f>J44*B44</f>
        <v>0.1</v>
      </c>
      <c r="L44" s="35" t="str">
        <f>IF(H44=Tabelle2!A44,I44," ")</f>
        <v>SMD-0603 5,6K</v>
      </c>
      <c r="M44" s="36">
        <f>IF(H44=Tabelle2!A44,B44," ")</f>
        <v>1</v>
      </c>
    </row>
    <row r="45" spans="1:13" ht="15.75">
      <c r="A45" s="9">
        <v>43</v>
      </c>
      <c r="B45" s="26">
        <v>1</v>
      </c>
      <c r="C45" s="26" t="s">
        <v>49</v>
      </c>
      <c r="D45" s="28" t="s">
        <v>55</v>
      </c>
      <c r="E45" s="28" t="s">
        <v>50</v>
      </c>
      <c r="F45" s="27" t="s">
        <v>43</v>
      </c>
      <c r="G45" s="29" t="s">
        <v>44</v>
      </c>
      <c r="H45" s="16" t="s">
        <v>45</v>
      </c>
      <c r="I45" s="12"/>
      <c r="J45" s="17">
        <v>1.25</v>
      </c>
      <c r="K45" s="34">
        <f>J45*B45</f>
        <v>1.25</v>
      </c>
      <c r="L45" s="35" t="str">
        <f>IF(H45=Tabelle2!A45,I45," ")</f>
        <v> </v>
      </c>
      <c r="M45" s="36" t="str">
        <f>IF(H45=Tabelle2!A45,B45," ")</f>
        <v> </v>
      </c>
    </row>
    <row r="46" spans="1:13" ht="15.75">
      <c r="A46" s="11">
        <v>44</v>
      </c>
      <c r="B46" s="26">
        <v>1</v>
      </c>
      <c r="C46" s="26" t="s">
        <v>48</v>
      </c>
      <c r="D46" s="28" t="s">
        <v>58</v>
      </c>
      <c r="E46" s="28" t="s">
        <v>57</v>
      </c>
      <c r="F46" s="27" t="s">
        <v>39</v>
      </c>
      <c r="G46" s="29" t="s">
        <v>56</v>
      </c>
      <c r="H46" s="16" t="s">
        <v>11</v>
      </c>
      <c r="I46" s="12" t="s">
        <v>59</v>
      </c>
      <c r="J46" s="17">
        <v>0.28</v>
      </c>
      <c r="K46" s="34">
        <f>J46*B46</f>
        <v>0.28</v>
      </c>
      <c r="L46" s="35" t="str">
        <f>IF(H46=Tabelle2!A46,I46," ")</f>
        <v>TS 78L05 ACY</v>
      </c>
      <c r="M46" s="36">
        <f>IF(H46=Tabelle2!A46,B46," ")</f>
        <v>1</v>
      </c>
    </row>
    <row r="47" spans="1:13" ht="15.75">
      <c r="A47" s="9">
        <v>45</v>
      </c>
      <c r="B47" s="26">
        <v>1</v>
      </c>
      <c r="C47" s="26" t="s">
        <v>48</v>
      </c>
      <c r="D47" s="28" t="s">
        <v>139</v>
      </c>
      <c r="E47" s="28"/>
      <c r="F47" s="27" t="s">
        <v>39</v>
      </c>
      <c r="G47" s="29" t="s">
        <v>137</v>
      </c>
      <c r="H47" s="16" t="s">
        <v>138</v>
      </c>
      <c r="I47" s="18" t="s">
        <v>137</v>
      </c>
      <c r="J47" s="19">
        <v>0</v>
      </c>
      <c r="K47" s="34">
        <f>J47*B47</f>
        <v>0</v>
      </c>
      <c r="L47" s="35" t="str">
        <f>IF(H47=Tabelle2!A47,I47," ")</f>
        <v> </v>
      </c>
      <c r="M47" s="36" t="str">
        <f>IF(H47=Tabelle2!A47,B47," ")</f>
        <v> </v>
      </c>
    </row>
    <row r="48" spans="1:13" ht="15.75">
      <c r="A48" s="11">
        <v>46</v>
      </c>
      <c r="B48" s="26">
        <v>1</v>
      </c>
      <c r="C48" s="26" t="s">
        <v>48</v>
      </c>
      <c r="D48" s="28" t="s">
        <v>40</v>
      </c>
      <c r="E48" s="28"/>
      <c r="F48" s="27" t="s">
        <v>39</v>
      </c>
      <c r="G48" s="29" t="s">
        <v>38</v>
      </c>
      <c r="H48" s="16" t="s">
        <v>11</v>
      </c>
      <c r="I48" s="12" t="s">
        <v>38</v>
      </c>
      <c r="J48" s="17">
        <v>5.55</v>
      </c>
      <c r="K48" s="34">
        <f>J48*B48</f>
        <v>5.55</v>
      </c>
      <c r="L48" s="35" t="str">
        <f>IF(H48=Tabelle2!A48,I48," ")</f>
        <v>SIM2-1212D SIL7</v>
      </c>
      <c r="M48" s="36">
        <f>IF(H48=Tabelle2!A48,B48," ")</f>
        <v>1</v>
      </c>
    </row>
    <row r="49" spans="1:13" ht="15.75">
      <c r="A49" s="9">
        <v>47</v>
      </c>
      <c r="B49" s="26">
        <v>1</v>
      </c>
      <c r="C49" s="26" t="s">
        <v>48</v>
      </c>
      <c r="D49" s="28" t="s">
        <v>122</v>
      </c>
      <c r="E49" s="28" t="s">
        <v>112</v>
      </c>
      <c r="F49" s="27" t="s">
        <v>39</v>
      </c>
      <c r="G49" s="29"/>
      <c r="H49" s="16" t="s">
        <v>11</v>
      </c>
      <c r="I49" s="18" t="s">
        <v>38</v>
      </c>
      <c r="J49" s="19">
        <v>5.55</v>
      </c>
      <c r="K49" s="34">
        <f>J49*B49</f>
        <v>5.55</v>
      </c>
      <c r="L49" s="35" t="str">
        <f>IF(H49=Tabelle2!A49,I49," ")</f>
        <v>SIM2-1212D SIL7</v>
      </c>
      <c r="M49" s="36">
        <f>IF(H49=Tabelle2!A49,B49," ")</f>
        <v>1</v>
      </c>
    </row>
    <row r="50" spans="1:13" ht="15.75">
      <c r="A50" s="11">
        <v>48</v>
      </c>
      <c r="B50" s="26">
        <v>1</v>
      </c>
      <c r="C50" s="26" t="s">
        <v>48</v>
      </c>
      <c r="D50" s="28" t="s">
        <v>62</v>
      </c>
      <c r="E50" s="28" t="s">
        <v>57</v>
      </c>
      <c r="F50" s="27" t="s">
        <v>39</v>
      </c>
      <c r="G50" s="50" t="s">
        <v>61</v>
      </c>
      <c r="H50" s="16" t="s">
        <v>11</v>
      </c>
      <c r="I50" s="12" t="s">
        <v>60</v>
      </c>
      <c r="J50" s="17">
        <v>0.32</v>
      </c>
      <c r="K50" s="34">
        <f>J50*B50</f>
        <v>0.32</v>
      </c>
      <c r="L50" s="35" t="str">
        <f>IF(H50=Tabelle2!A50,I50," ")</f>
        <v>TS 79L05 Cy</v>
      </c>
      <c r="M50" s="36">
        <f>IF(H50=Tabelle2!A50,B50," ")</f>
        <v>1</v>
      </c>
    </row>
    <row r="51" spans="1:13" ht="15.75">
      <c r="A51" s="9">
        <v>49</v>
      </c>
      <c r="B51" s="26">
        <v>4</v>
      </c>
      <c r="C51" s="26" t="s">
        <v>48</v>
      </c>
      <c r="D51" s="28" t="s">
        <v>37</v>
      </c>
      <c r="E51" s="28" t="s">
        <v>36</v>
      </c>
      <c r="F51" s="27" t="s">
        <v>35</v>
      </c>
      <c r="G51" s="51" t="s">
        <v>145</v>
      </c>
      <c r="H51" s="16" t="s">
        <v>11</v>
      </c>
      <c r="I51" s="12" t="s">
        <v>145</v>
      </c>
      <c r="J51" s="17">
        <v>2.05</v>
      </c>
      <c r="K51" s="34">
        <f>J51*B51</f>
        <v>8.2</v>
      </c>
      <c r="L51" s="35" t="str">
        <f>IF(H51=Tabelle2!A51,I51," ")</f>
        <v>IRFB 4227</v>
      </c>
      <c r="M51" s="36">
        <f>IF(H51=Tabelle2!A51,B51," ")</f>
        <v>4</v>
      </c>
    </row>
    <row r="52" spans="1:13" ht="31.5" customHeight="1">
      <c r="A52" s="11">
        <v>50</v>
      </c>
      <c r="B52" s="26">
        <v>1</v>
      </c>
      <c r="C52" s="26" t="s">
        <v>48</v>
      </c>
      <c r="D52" s="28" t="s">
        <v>72</v>
      </c>
      <c r="E52" s="28" t="s">
        <v>82</v>
      </c>
      <c r="F52" s="27" t="s">
        <v>83</v>
      </c>
      <c r="G52" s="29" t="s">
        <v>83</v>
      </c>
      <c r="H52" s="16" t="s">
        <v>11</v>
      </c>
      <c r="I52" s="12" t="s">
        <v>84</v>
      </c>
      <c r="J52" s="17">
        <v>0.31</v>
      </c>
      <c r="K52" s="34">
        <f>J52*B52</f>
        <v>0.31</v>
      </c>
      <c r="L52" s="35" t="str">
        <f>IF(H52=Tabelle2!A52,I52," ")</f>
        <v>64W-10K</v>
      </c>
      <c r="M52" s="36">
        <f>IF(H52=Tabelle2!A52,B52," ")</f>
        <v>1</v>
      </c>
    </row>
    <row r="56" spans="11:13" ht="15.75" thickBot="1">
      <c r="K56" s="8"/>
      <c r="M56" s="8"/>
    </row>
    <row r="57" ht="15.75" thickTop="1">
      <c r="M57" s="10" t="s">
        <v>142</v>
      </c>
    </row>
    <row r="58" spans="11:13" ht="15">
      <c r="K58" s="7">
        <f>SUM(K3:K50)</f>
        <v>66.29</v>
      </c>
      <c r="M58" s="6">
        <f>Tabelle2!B102</f>
        <v>63.55000000000001</v>
      </c>
    </row>
  </sheetData>
  <sheetProtection/>
  <autoFilter ref="A1:K42">
    <sortState ref="A2:K58">
      <sortCondition sortBy="value" ref="A2:A58"/>
    </sortState>
  </autoFilter>
  <mergeCells count="1">
    <mergeCell ref="L1:M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2"/>
  <sheetViews>
    <sheetView zoomScalePageLayoutView="0" workbookViewId="0" topLeftCell="A1">
      <selection activeCell="E99" sqref="E99"/>
    </sheetView>
  </sheetViews>
  <sheetFormatPr defaultColWidth="11.421875" defaultRowHeight="15"/>
  <cols>
    <col min="1" max="1" width="10.8515625" style="0" bestFit="1" customWidth="1"/>
    <col min="2" max="2" width="15.8515625" style="0" bestFit="1" customWidth="1"/>
  </cols>
  <sheetData>
    <row r="1" spans="1:2" ht="31.5">
      <c r="A1" s="37" t="s">
        <v>140</v>
      </c>
      <c r="B1" s="38" t="s">
        <v>142</v>
      </c>
    </row>
    <row r="2" spans="1:2" ht="15.75">
      <c r="A2" s="37" t="s">
        <v>11</v>
      </c>
      <c r="B2" s="39">
        <f>IF(Tabelle1!H2=Tabelle2!A2,Tabelle1!K2,0)</f>
        <v>0</v>
      </c>
    </row>
    <row r="3" spans="1:2" ht="15.75">
      <c r="A3" s="37" t="s">
        <v>11</v>
      </c>
      <c r="B3" s="39">
        <f>IF(Tabelle1!H3=Tabelle2!A3,Tabelle1!K3,0)</f>
        <v>0.36</v>
      </c>
    </row>
    <row r="4" spans="1:2" ht="15.75">
      <c r="A4" s="37" t="s">
        <v>11</v>
      </c>
      <c r="B4" s="39">
        <f>IF(Tabelle1!H4=Tabelle2!A4,Tabelle1!K4,0)</f>
        <v>0.48</v>
      </c>
    </row>
    <row r="5" spans="1:2" ht="15.75">
      <c r="A5" s="37" t="s">
        <v>11</v>
      </c>
      <c r="B5" s="39">
        <f>IF(Tabelle1!H5=Tabelle2!A5,Tabelle1!K5,0)</f>
        <v>0.03</v>
      </c>
    </row>
    <row r="6" spans="1:2" ht="15.75">
      <c r="A6" s="37" t="s">
        <v>11</v>
      </c>
      <c r="B6" s="39">
        <f>IF(Tabelle1!H6=Tabelle2!A6,Tabelle1!K6,0)</f>
        <v>0.04</v>
      </c>
    </row>
    <row r="7" spans="1:2" ht="15.75">
      <c r="A7" s="37" t="s">
        <v>11</v>
      </c>
      <c r="B7" s="39">
        <f>IF(Tabelle1!H7=Tabelle2!A7,Tabelle1!K7,0)</f>
        <v>5.3</v>
      </c>
    </row>
    <row r="8" spans="1:2" ht="15.75">
      <c r="A8" s="37" t="s">
        <v>11</v>
      </c>
      <c r="B8" s="39">
        <f>IF(Tabelle1!H8=Tabelle2!A8,Tabelle1!K8,0)</f>
        <v>0.44</v>
      </c>
    </row>
    <row r="9" spans="1:2" ht="15.75">
      <c r="A9" s="37" t="s">
        <v>11</v>
      </c>
      <c r="B9" s="39">
        <f>IF(Tabelle1!H9=Tabelle2!A9,Tabelle1!K9,0)</f>
        <v>0.46</v>
      </c>
    </row>
    <row r="10" spans="1:2" ht="15.75">
      <c r="A10" s="37" t="s">
        <v>11</v>
      </c>
      <c r="B10" s="39">
        <f>IF(Tabelle1!H10=Tabelle2!A10,Tabelle1!K10,0)</f>
        <v>0.22</v>
      </c>
    </row>
    <row r="11" spans="1:2" ht="15.75">
      <c r="A11" s="37" t="s">
        <v>11</v>
      </c>
      <c r="B11" s="39">
        <f>IF(Tabelle1!H11=Tabelle2!A11,Tabelle1!K11,0)</f>
        <v>1.25</v>
      </c>
    </row>
    <row r="12" spans="1:2" ht="15.75">
      <c r="A12" s="37" t="s">
        <v>11</v>
      </c>
      <c r="B12" s="39">
        <f>IF(Tabelle1!H12=Tabelle2!A12,Tabelle1!K12,0)</f>
        <v>3.25</v>
      </c>
    </row>
    <row r="13" spans="1:2" ht="15.75">
      <c r="A13" s="37" t="s">
        <v>11</v>
      </c>
      <c r="B13" s="39">
        <f>IF(Tabelle1!H13=Tabelle2!A13,Tabelle1!K13,0)</f>
        <v>1.4</v>
      </c>
    </row>
    <row r="14" spans="1:2" ht="15.75">
      <c r="A14" s="37" t="s">
        <v>11</v>
      </c>
      <c r="B14" s="39">
        <f>IF(Tabelle1!H14=Tabelle2!A14,Tabelle1!K14,0)</f>
        <v>4.9</v>
      </c>
    </row>
    <row r="15" spans="1:2" ht="15.75">
      <c r="A15" s="37" t="s">
        <v>11</v>
      </c>
      <c r="B15" s="39">
        <f>IF(Tabelle1!H15=Tabelle2!A15,Tabelle1!K15,0)</f>
        <v>5.7</v>
      </c>
    </row>
    <row r="16" spans="1:2" ht="15.75">
      <c r="A16" s="37" t="s">
        <v>11</v>
      </c>
      <c r="B16" s="39">
        <f>IF(Tabelle1!H16=Tabelle2!A16,Tabelle1!K16,0)</f>
        <v>8.3</v>
      </c>
    </row>
    <row r="17" spans="1:2" ht="15.75">
      <c r="A17" s="37" t="s">
        <v>11</v>
      </c>
      <c r="B17" s="39">
        <f>IF(Tabelle1!H17=Tabelle2!A17,Tabelle1!K17,0)</f>
        <v>1.65</v>
      </c>
    </row>
    <row r="18" spans="1:2" ht="15.75">
      <c r="A18" s="37" t="s">
        <v>11</v>
      </c>
      <c r="B18" s="39">
        <f>IF(Tabelle1!H18=Tabelle2!A18,Tabelle1!K18,0)</f>
        <v>0.5</v>
      </c>
    </row>
    <row r="19" spans="1:2" ht="15.75">
      <c r="A19" s="37" t="s">
        <v>11</v>
      </c>
      <c r="B19" s="39">
        <f>IF(Tabelle1!H19=Tabelle2!A19,Tabelle1!K19,0)</f>
        <v>0.9500000000000001</v>
      </c>
    </row>
    <row r="20" spans="1:2" ht="15.75">
      <c r="A20" s="37" t="s">
        <v>11</v>
      </c>
      <c r="B20" s="39">
        <f>IF(Tabelle1!H20=Tabelle2!A20,Tabelle1!K20,0)</f>
        <v>0.1</v>
      </c>
    </row>
    <row r="21" spans="1:2" ht="15.75">
      <c r="A21" s="37" t="s">
        <v>11</v>
      </c>
      <c r="B21" s="39">
        <f>IF(Tabelle1!H21=Tabelle2!A21,Tabelle1!K21,0)</f>
        <v>1.5</v>
      </c>
    </row>
    <row r="22" spans="1:2" ht="15.75">
      <c r="A22" s="37" t="s">
        <v>11</v>
      </c>
      <c r="B22" s="39">
        <f>IF(Tabelle1!H22=Tabelle2!A22,Tabelle1!K22,0)</f>
        <v>1.9500000000000002</v>
      </c>
    </row>
    <row r="23" spans="1:2" ht="15.75">
      <c r="A23" s="37" t="s">
        <v>11</v>
      </c>
      <c r="B23" s="39">
        <f>IF(Tabelle1!H23=Tabelle2!A23,Tabelle1!K23,0)</f>
        <v>1.64</v>
      </c>
    </row>
    <row r="24" spans="1:2" ht="15.75">
      <c r="A24" s="37" t="s">
        <v>11</v>
      </c>
      <c r="B24" s="39">
        <f>IF(Tabelle1!H24=Tabelle2!A24,Tabelle1!K24,0)</f>
        <v>0.1</v>
      </c>
    </row>
    <row r="25" spans="1:2" ht="15.75">
      <c r="A25" s="37" t="s">
        <v>11</v>
      </c>
      <c r="B25" s="39">
        <f>IF(Tabelle1!H25=Tabelle2!A25,Tabelle1!K25,0)</f>
        <v>0.12</v>
      </c>
    </row>
    <row r="26" spans="1:2" ht="15.75">
      <c r="A26" s="37" t="s">
        <v>11</v>
      </c>
      <c r="B26" s="39">
        <f>IF(Tabelle1!H26=Tabelle2!A26,Tabelle1!K26,0)</f>
        <v>0.05</v>
      </c>
    </row>
    <row r="27" spans="1:2" ht="15.75">
      <c r="A27" s="37" t="s">
        <v>11</v>
      </c>
      <c r="B27" s="39">
        <f>IF(Tabelle1!H27=Tabelle2!A27,Tabelle1!K27,0)</f>
        <v>0.52</v>
      </c>
    </row>
    <row r="28" spans="1:2" ht="15.75">
      <c r="A28" s="37" t="s">
        <v>11</v>
      </c>
      <c r="B28" s="39">
        <f>IF(Tabelle1!H28=Tabelle2!A28,Tabelle1!K28,0)</f>
        <v>0</v>
      </c>
    </row>
    <row r="29" spans="1:2" ht="15.75">
      <c r="A29" s="37" t="s">
        <v>11</v>
      </c>
      <c r="B29" s="39">
        <f>IF(Tabelle1!H29=Tabelle2!A29,Tabelle1!K29,0)</f>
        <v>0.85</v>
      </c>
    </row>
    <row r="30" spans="1:2" ht="15.75">
      <c r="A30" s="37" t="s">
        <v>11</v>
      </c>
      <c r="B30" s="39">
        <f>IF(Tabelle1!H30=Tabelle2!A30,Tabelle1!K30,0)</f>
        <v>0.56</v>
      </c>
    </row>
    <row r="31" spans="1:2" ht="15.75">
      <c r="A31" s="37" t="s">
        <v>11</v>
      </c>
      <c r="B31" s="39">
        <f>IF(Tabelle1!H31=Tabelle2!A31,Tabelle1!K31,0)</f>
        <v>0</v>
      </c>
    </row>
    <row r="32" spans="1:2" ht="15.75">
      <c r="A32" s="37" t="s">
        <v>11</v>
      </c>
      <c r="B32" s="39">
        <f>IF(Tabelle1!H32=Tabelle2!A32,Tabelle1!K32,0)</f>
        <v>0</v>
      </c>
    </row>
    <row r="33" spans="1:2" ht="15.75">
      <c r="A33" s="37" t="s">
        <v>11</v>
      </c>
      <c r="B33" s="39">
        <f>IF(Tabelle1!H33=Tabelle2!A33,Tabelle1!K33,0)</f>
        <v>0.11</v>
      </c>
    </row>
    <row r="34" spans="1:2" ht="15.75">
      <c r="A34" s="37" t="s">
        <v>11</v>
      </c>
      <c r="B34" s="39">
        <f>IF(Tabelle1!H34=Tabelle2!A34,Tabelle1!K34,0)</f>
        <v>0.11</v>
      </c>
    </row>
    <row r="35" spans="1:2" ht="15.75">
      <c r="A35" s="37" t="s">
        <v>11</v>
      </c>
      <c r="B35" s="39">
        <f>IF(Tabelle1!H35=Tabelle2!A35,Tabelle1!K35,0)</f>
        <v>0</v>
      </c>
    </row>
    <row r="36" spans="1:2" ht="15.75">
      <c r="A36" s="37" t="s">
        <v>11</v>
      </c>
      <c r="B36" s="39">
        <f>IF(Tabelle1!H36=Tabelle2!A36,Tabelle1!K36,0)</f>
        <v>0.2</v>
      </c>
    </row>
    <row r="37" spans="1:2" ht="15.75">
      <c r="A37" s="37" t="s">
        <v>11</v>
      </c>
      <c r="B37" s="39">
        <f>IF(Tabelle1!H37=Tabelle2!A37,Tabelle1!K37,0)</f>
        <v>0</v>
      </c>
    </row>
    <row r="38" spans="1:2" ht="15.75">
      <c r="A38" s="37" t="s">
        <v>11</v>
      </c>
      <c r="B38" s="39">
        <f>IF(Tabelle1!H38=Tabelle2!A38,Tabelle1!K38,0)</f>
        <v>0</v>
      </c>
    </row>
    <row r="39" spans="1:2" ht="15.75">
      <c r="A39" s="37" t="s">
        <v>11</v>
      </c>
      <c r="B39" s="39">
        <f>IF(Tabelle1!H39=Tabelle2!A39,Tabelle1!K39,0)</f>
        <v>0.1</v>
      </c>
    </row>
    <row r="40" spans="1:2" ht="15.75">
      <c r="A40" s="37" t="s">
        <v>11</v>
      </c>
      <c r="B40" s="39">
        <f>IF(Tabelle1!H40=Tabelle2!A40,Tabelle1!K40,0)</f>
        <v>0.1</v>
      </c>
    </row>
    <row r="41" spans="1:2" ht="15.75">
      <c r="A41" s="37" t="s">
        <v>11</v>
      </c>
      <c r="B41" s="39">
        <f>IF(Tabelle1!H41=Tabelle2!A41,Tabelle1!K41,0)</f>
        <v>0</v>
      </c>
    </row>
    <row r="42" spans="1:2" ht="15.75">
      <c r="A42" s="37" t="s">
        <v>11</v>
      </c>
      <c r="B42" s="39">
        <f>IF(Tabelle1!H42=Tabelle2!A42,Tabelle1!K42,0)</f>
        <v>0</v>
      </c>
    </row>
    <row r="43" spans="1:2" ht="15.75">
      <c r="A43" s="37" t="s">
        <v>11</v>
      </c>
      <c r="B43" s="39">
        <f>IF(Tabelle1!H43=Tabelle2!A43,Tabelle1!K43,0)</f>
        <v>0</v>
      </c>
    </row>
    <row r="44" spans="1:2" ht="15.75">
      <c r="A44" s="37" t="s">
        <v>11</v>
      </c>
      <c r="B44" s="39">
        <f>IF(Tabelle1!H44=Tabelle2!A44,Tabelle1!K44,0)</f>
        <v>0.1</v>
      </c>
    </row>
    <row r="45" spans="1:2" ht="15.75">
      <c r="A45" s="37" t="s">
        <v>11</v>
      </c>
      <c r="B45" s="39">
        <f>IF(Tabelle1!H45=Tabelle2!A45,Tabelle1!K45,0)</f>
        <v>0</v>
      </c>
    </row>
    <row r="46" spans="1:2" ht="15.75">
      <c r="A46" s="37" t="s">
        <v>11</v>
      </c>
      <c r="B46" s="39">
        <f>IF(Tabelle1!H46=Tabelle2!A46,Tabelle1!K46,0)</f>
        <v>0.28</v>
      </c>
    </row>
    <row r="47" spans="1:2" ht="15.75">
      <c r="A47" s="37" t="s">
        <v>11</v>
      </c>
      <c r="B47" s="39">
        <f>IF(Tabelle1!H47=Tabelle2!A47,Tabelle1!K47,0)</f>
        <v>0</v>
      </c>
    </row>
    <row r="48" spans="1:2" ht="15.75">
      <c r="A48" s="37" t="s">
        <v>11</v>
      </c>
      <c r="B48" s="39">
        <f>IF(Tabelle1!H48=Tabelle2!A48,Tabelle1!K48,0)</f>
        <v>5.55</v>
      </c>
    </row>
    <row r="49" spans="1:2" ht="15.75">
      <c r="A49" s="37" t="s">
        <v>11</v>
      </c>
      <c r="B49" s="39">
        <f>IF(Tabelle1!H49=Tabelle2!A49,Tabelle1!K49,0)</f>
        <v>5.55</v>
      </c>
    </row>
    <row r="50" spans="1:2" ht="15.75">
      <c r="A50" s="37" t="s">
        <v>11</v>
      </c>
      <c r="B50" s="39">
        <f>IF(Tabelle1!H50=Tabelle2!A50,Tabelle1!K50,0)</f>
        <v>0.32</v>
      </c>
    </row>
    <row r="51" spans="1:2" ht="15.75">
      <c r="A51" s="37" t="s">
        <v>11</v>
      </c>
      <c r="B51" s="39">
        <f>IF(Tabelle1!H51=Tabelle2!A51,Tabelle1!K51,0)</f>
        <v>8.2</v>
      </c>
    </row>
    <row r="52" spans="1:2" ht="15.75">
      <c r="A52" s="37" t="s">
        <v>11</v>
      </c>
      <c r="B52" s="39">
        <f>IF(Tabelle1!H52=Tabelle2!A52,Tabelle1!K52,0)</f>
        <v>0.31</v>
      </c>
    </row>
    <row r="53" spans="1:2" ht="15.75">
      <c r="A53" s="37" t="s">
        <v>11</v>
      </c>
      <c r="B53" s="39">
        <f>IF(Tabelle1!H53=Tabelle2!A53,Tabelle1!K53,0)</f>
        <v>0</v>
      </c>
    </row>
    <row r="54" spans="1:2" ht="15.75">
      <c r="A54" s="37" t="s">
        <v>11</v>
      </c>
      <c r="B54" s="39">
        <f>IF(Tabelle1!H54=Tabelle2!A54,Tabelle1!K54,0)</f>
        <v>0</v>
      </c>
    </row>
    <row r="55" spans="1:2" ht="15.75">
      <c r="A55" s="37" t="s">
        <v>11</v>
      </c>
      <c r="B55" s="39">
        <f>IF(Tabelle1!H55=Tabelle2!A55,Tabelle1!K55,0)</f>
        <v>0</v>
      </c>
    </row>
    <row r="56" spans="1:2" ht="15.75">
      <c r="A56" s="37" t="s">
        <v>11</v>
      </c>
      <c r="B56" s="39">
        <f>IF(Tabelle1!H56=Tabelle2!A56,Tabelle1!K56,0)</f>
        <v>0</v>
      </c>
    </row>
    <row r="57" spans="1:2" ht="15.75">
      <c r="A57" s="37" t="s">
        <v>11</v>
      </c>
      <c r="B57" s="39">
        <f>IF(Tabelle1!H57=Tabelle2!A57,Tabelle1!K57,0)</f>
        <v>0</v>
      </c>
    </row>
    <row r="58" spans="1:2" ht="15.75">
      <c r="A58" s="37" t="s">
        <v>11</v>
      </c>
      <c r="B58" s="39">
        <f>IF(Tabelle1!H58=Tabelle2!A58,Tabelle1!K58,0)</f>
        <v>0</v>
      </c>
    </row>
    <row r="59" spans="1:2" ht="15.75">
      <c r="A59" s="37" t="s">
        <v>11</v>
      </c>
      <c r="B59" s="39">
        <f>IF(Tabelle1!H59=Tabelle2!A59,Tabelle1!K59,0)</f>
        <v>0</v>
      </c>
    </row>
    <row r="60" spans="1:2" ht="15.75">
      <c r="A60" s="37" t="s">
        <v>11</v>
      </c>
      <c r="B60" s="39">
        <f>IF(Tabelle1!H60=Tabelle2!A60,Tabelle1!K60,0)</f>
        <v>0</v>
      </c>
    </row>
    <row r="61" spans="1:2" ht="15.75">
      <c r="A61" s="37" t="s">
        <v>11</v>
      </c>
      <c r="B61" s="39">
        <f>IF(Tabelle1!H61=Tabelle2!A61,Tabelle1!K61,0)</f>
        <v>0</v>
      </c>
    </row>
    <row r="62" spans="1:2" ht="15.75">
      <c r="A62" s="37" t="s">
        <v>11</v>
      </c>
      <c r="B62" s="39">
        <f>IF(Tabelle1!H62=Tabelle2!A62,Tabelle1!K62,0)</f>
        <v>0</v>
      </c>
    </row>
    <row r="63" spans="1:2" ht="15.75">
      <c r="A63" s="37" t="s">
        <v>11</v>
      </c>
      <c r="B63" s="39">
        <f>IF(Tabelle1!H63=Tabelle2!A63,Tabelle1!K63,0)</f>
        <v>0</v>
      </c>
    </row>
    <row r="64" spans="1:2" ht="15.75">
      <c r="A64" s="37" t="s">
        <v>11</v>
      </c>
      <c r="B64" s="39">
        <f>IF(Tabelle1!H64=Tabelle2!A64,Tabelle1!K64,0)</f>
        <v>0</v>
      </c>
    </row>
    <row r="65" spans="1:2" ht="15.75">
      <c r="A65" s="37" t="s">
        <v>11</v>
      </c>
      <c r="B65" s="39">
        <f>IF(Tabelle1!H65=Tabelle2!A65,Tabelle1!K65,0)</f>
        <v>0</v>
      </c>
    </row>
    <row r="66" spans="1:2" ht="15.75">
      <c r="A66" s="37" t="s">
        <v>11</v>
      </c>
      <c r="B66" s="39">
        <f>IF(Tabelle1!H66=Tabelle2!A66,Tabelle1!K66,0)</f>
        <v>0</v>
      </c>
    </row>
    <row r="67" spans="1:2" ht="15.75">
      <c r="A67" s="37" t="s">
        <v>11</v>
      </c>
      <c r="B67" s="39">
        <f>IF(Tabelle1!H67=Tabelle2!A67,Tabelle1!K67,0)</f>
        <v>0</v>
      </c>
    </row>
    <row r="68" spans="1:2" ht="15.75">
      <c r="A68" s="37" t="s">
        <v>11</v>
      </c>
      <c r="B68" s="39">
        <f>IF(Tabelle1!H68=Tabelle2!A68,Tabelle1!K68,0)</f>
        <v>0</v>
      </c>
    </row>
    <row r="69" spans="1:2" ht="15.75">
      <c r="A69" s="37" t="s">
        <v>11</v>
      </c>
      <c r="B69" s="39">
        <f>IF(Tabelle1!H69=Tabelle2!A69,Tabelle1!K69,0)</f>
        <v>0</v>
      </c>
    </row>
    <row r="70" spans="1:2" ht="15.75">
      <c r="A70" s="37" t="s">
        <v>11</v>
      </c>
      <c r="B70" s="39">
        <f>IF(Tabelle1!H70=Tabelle2!A70,Tabelle1!K70,0)</f>
        <v>0</v>
      </c>
    </row>
    <row r="71" spans="1:2" ht="15.75">
      <c r="A71" s="37" t="s">
        <v>11</v>
      </c>
      <c r="B71" s="39">
        <f>IF(Tabelle1!H71=Tabelle2!A71,Tabelle1!K71,0)</f>
        <v>0</v>
      </c>
    </row>
    <row r="72" spans="1:2" ht="15.75">
      <c r="A72" s="37" t="s">
        <v>11</v>
      </c>
      <c r="B72" s="39">
        <f>IF(Tabelle1!H72=Tabelle2!A72,Tabelle1!K72,0)</f>
        <v>0</v>
      </c>
    </row>
    <row r="73" spans="1:2" ht="15.75">
      <c r="A73" s="37" t="s">
        <v>11</v>
      </c>
      <c r="B73" s="39">
        <f>IF(Tabelle1!H73=Tabelle2!A73,Tabelle1!K73,0)</f>
        <v>0</v>
      </c>
    </row>
    <row r="74" spans="1:2" ht="15.75">
      <c r="A74" s="37" t="s">
        <v>11</v>
      </c>
      <c r="B74" s="39">
        <f>IF(Tabelle1!H74=Tabelle2!A74,Tabelle1!K74,0)</f>
        <v>0</v>
      </c>
    </row>
    <row r="75" spans="1:2" ht="15.75">
      <c r="A75" s="37" t="s">
        <v>11</v>
      </c>
      <c r="B75" s="39">
        <f>IF(Tabelle1!H75=Tabelle2!A75,Tabelle1!K75,0)</f>
        <v>0</v>
      </c>
    </row>
    <row r="76" spans="1:2" ht="15.75">
      <c r="A76" s="37" t="s">
        <v>11</v>
      </c>
      <c r="B76" s="39">
        <f>IF(Tabelle1!H76=Tabelle2!A76,Tabelle1!K76,0)</f>
        <v>0</v>
      </c>
    </row>
    <row r="77" spans="1:2" ht="15.75">
      <c r="A77" s="37" t="s">
        <v>11</v>
      </c>
      <c r="B77" s="39">
        <f>IF(Tabelle1!H77=Tabelle2!A77,Tabelle1!K77,0)</f>
        <v>0</v>
      </c>
    </row>
    <row r="78" spans="1:2" ht="15.75">
      <c r="A78" s="37" t="s">
        <v>11</v>
      </c>
      <c r="B78" s="39">
        <f>IF(Tabelle1!H78=Tabelle2!A78,Tabelle1!K78,0)</f>
        <v>0</v>
      </c>
    </row>
    <row r="79" spans="1:2" ht="15.75">
      <c r="A79" s="37" t="s">
        <v>11</v>
      </c>
      <c r="B79" s="39">
        <f>IF(Tabelle1!H79=Tabelle2!A79,Tabelle1!K79,0)</f>
        <v>0</v>
      </c>
    </row>
    <row r="80" spans="1:2" ht="15.75">
      <c r="A80" s="37" t="s">
        <v>11</v>
      </c>
      <c r="B80" s="39">
        <f>IF(Tabelle1!H80=Tabelle2!A80,Tabelle1!K80,0)</f>
        <v>0</v>
      </c>
    </row>
    <row r="81" spans="1:2" ht="15.75">
      <c r="A81" s="37" t="s">
        <v>11</v>
      </c>
      <c r="B81" s="39">
        <f>IF(Tabelle1!H81=Tabelle2!A81,Tabelle1!K81,0)</f>
        <v>0</v>
      </c>
    </row>
    <row r="82" spans="1:2" ht="15.75">
      <c r="A82" s="37" t="s">
        <v>11</v>
      </c>
      <c r="B82" s="39">
        <f>IF(Tabelle1!H82=Tabelle2!A82,Tabelle1!K82,0)</f>
        <v>0</v>
      </c>
    </row>
    <row r="83" spans="1:2" ht="15.75">
      <c r="A83" s="37" t="s">
        <v>11</v>
      </c>
      <c r="B83" s="39">
        <f>IF(Tabelle1!H83=Tabelle2!A83,Tabelle1!K83,0)</f>
        <v>0</v>
      </c>
    </row>
    <row r="84" spans="1:2" ht="15.75">
      <c r="A84" s="37" t="s">
        <v>11</v>
      </c>
      <c r="B84" s="39">
        <f>IF(Tabelle1!H84=Tabelle2!A84,Tabelle1!K84,0)</f>
        <v>0</v>
      </c>
    </row>
    <row r="85" spans="1:2" ht="15.75">
      <c r="A85" s="37" t="s">
        <v>11</v>
      </c>
      <c r="B85" s="39">
        <f>IF(Tabelle1!H85=Tabelle2!A85,Tabelle1!K85,0)</f>
        <v>0</v>
      </c>
    </row>
    <row r="86" spans="1:2" ht="15.75">
      <c r="A86" s="37" t="s">
        <v>11</v>
      </c>
      <c r="B86" s="39">
        <f>IF(Tabelle1!H86=Tabelle2!A86,Tabelle1!K86,0)</f>
        <v>0</v>
      </c>
    </row>
    <row r="87" spans="1:2" ht="15.75">
      <c r="A87" s="37" t="s">
        <v>11</v>
      </c>
      <c r="B87" s="39">
        <f>IF(Tabelle1!H87=Tabelle2!A87,Tabelle1!K87,0)</f>
        <v>0</v>
      </c>
    </row>
    <row r="88" spans="1:2" ht="15.75">
      <c r="A88" s="37" t="s">
        <v>11</v>
      </c>
      <c r="B88" s="39">
        <f>IF(Tabelle1!H88=Tabelle2!A88,Tabelle1!K88,0)</f>
        <v>0</v>
      </c>
    </row>
    <row r="89" spans="1:2" ht="15.75">
      <c r="A89" s="37" t="s">
        <v>11</v>
      </c>
      <c r="B89" s="39">
        <f>IF(Tabelle1!H89=Tabelle2!A89,Tabelle1!K89,0)</f>
        <v>0</v>
      </c>
    </row>
    <row r="90" spans="1:2" ht="15.75">
      <c r="A90" s="37" t="s">
        <v>11</v>
      </c>
      <c r="B90" s="39">
        <f>IF(Tabelle1!H90=Tabelle2!A90,Tabelle1!K90,0)</f>
        <v>0</v>
      </c>
    </row>
    <row r="91" spans="1:2" ht="15.75">
      <c r="A91" s="37" t="s">
        <v>11</v>
      </c>
      <c r="B91" s="39">
        <f>IF(Tabelle1!H91=Tabelle2!A91,Tabelle1!K91,0)</f>
        <v>0</v>
      </c>
    </row>
    <row r="92" spans="1:2" ht="15.75">
      <c r="A92" s="37" t="s">
        <v>11</v>
      </c>
      <c r="B92" s="39">
        <f>IF(Tabelle1!H92=Tabelle2!A92,Tabelle1!K92,0)</f>
        <v>0</v>
      </c>
    </row>
    <row r="93" spans="1:2" ht="15.75">
      <c r="A93" s="37" t="s">
        <v>11</v>
      </c>
      <c r="B93" s="39">
        <f>IF(Tabelle1!H93=Tabelle2!A93,Tabelle1!K93,0)</f>
        <v>0</v>
      </c>
    </row>
    <row r="94" spans="1:2" ht="15.75">
      <c r="A94" s="37" t="s">
        <v>11</v>
      </c>
      <c r="B94" s="39">
        <f>IF(Tabelle1!H94=Tabelle2!A94,Tabelle1!K94,0)</f>
        <v>0</v>
      </c>
    </row>
    <row r="95" spans="1:2" ht="15.75">
      <c r="A95" s="37" t="s">
        <v>11</v>
      </c>
      <c r="B95" s="39">
        <f>IF(Tabelle1!H95=Tabelle2!A95,Tabelle1!K95,0)</f>
        <v>0</v>
      </c>
    </row>
    <row r="96" spans="1:2" ht="15.75">
      <c r="A96" s="37" t="s">
        <v>11</v>
      </c>
      <c r="B96" s="39">
        <f>IF(Tabelle1!H96=Tabelle2!A96,Tabelle1!K96,0)</f>
        <v>0</v>
      </c>
    </row>
    <row r="97" spans="1:2" ht="15.75">
      <c r="A97" s="37" t="s">
        <v>11</v>
      </c>
      <c r="B97" s="39">
        <f>IF(Tabelle1!H97=Tabelle2!A97,Tabelle1!K97,0)</f>
        <v>0</v>
      </c>
    </row>
    <row r="98" spans="1:2" ht="15.75">
      <c r="A98" s="37" t="s">
        <v>11</v>
      </c>
      <c r="B98" s="39">
        <f>IF(Tabelle1!H98=Tabelle2!A98,Tabelle1!K98,0)</f>
        <v>0</v>
      </c>
    </row>
    <row r="99" spans="1:2" ht="15.75">
      <c r="A99" s="37" t="s">
        <v>11</v>
      </c>
      <c r="B99" s="39">
        <f>IF(Tabelle1!H99=Tabelle2!A99,Tabelle1!K99,0)</f>
        <v>0</v>
      </c>
    </row>
    <row r="100" spans="1:2" ht="15.75">
      <c r="A100" s="37" t="s">
        <v>11</v>
      </c>
      <c r="B100" s="39">
        <f>IF(Tabelle1!H100=Tabelle2!A100,Tabelle1!K100,0)</f>
        <v>0</v>
      </c>
    </row>
    <row r="101" spans="1:2" ht="15.75">
      <c r="A101" s="37" t="s">
        <v>11</v>
      </c>
      <c r="B101" s="39">
        <f>IF(Tabelle1!H101=Tabelle2!A101,Tabelle1!K101,0)</f>
        <v>0</v>
      </c>
    </row>
    <row r="102" ht="15">
      <c r="B102" s="39">
        <f>SUM(B2:B52)</f>
        <v>63.55000000000001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ecoD 500 v0.1 Stückliste</dc:title>
  <dc:subject/>
  <dc:creator>Christian Proch</dc:creator>
  <cp:keywords/>
  <dc:description/>
  <cp:lastModifiedBy>christopher</cp:lastModifiedBy>
  <dcterms:created xsi:type="dcterms:W3CDTF">2012-01-10T16:44:20Z</dcterms:created>
  <dcterms:modified xsi:type="dcterms:W3CDTF">2013-07-13T00:21:31Z</dcterms:modified>
  <cp:category/>
  <cp:version/>
  <cp:contentType/>
  <cp:contentStatus/>
</cp:coreProperties>
</file>