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11" windowHeight="8192" windowWidth="16384" xWindow="0" yWindow="0"/>
  </bookViews>
  <sheets>
    <sheet name="Tabelle2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<sst xmlns="http://schemas.openxmlformats.org/spreadsheetml/2006/main" count="82" uniqueCount="75">
  <si>
    <t>Vorgaben</t>
  </si>
  <si>
    <t>Kontext</t>
  </si>
  <si>
    <t>Primärwindungszahl </t>
  </si>
  <si>
    <t>Np</t>
  </si>
  <si>
    <t>Die zu messende Leitung wird 1x durch das Zentralloch des Toroids gezogen</t>
  </si>
  <si>
    <t>Stromtransformation</t>
  </si>
  <si>
    <t>N=Is/Ip</t>
  </si>
  <si>
    <t>A/A</t>
  </si>
  <si>
    <t>bestimmt die Windungszahl sekundär</t>
  </si>
  <si>
    <t>Bürdewiderstand, sekundär</t>
  </si>
  <si>
    <t>Rs</t>
  </si>
  <si>
    <t>Ohm</t>
  </si>
  <si>
    <t>bestimmt Empfindlichkeit und untere Grenzfrequenz</t>
  </si>
  <si>
    <t>Bürdebelastbarkeit</t>
  </si>
  <si>
    <t>Ps</t>
  </si>
  <si>
    <t>W</t>
  </si>
  <si>
    <t>Kernform</t>
  </si>
  <si>
    <t>toroid</t>
  </si>
  <si>
    <t>Kerndurchmesser</t>
  </si>
  <si>
    <t>d</t>
  </si>
  <si>
    <t>mm</t>
  </si>
  <si>
    <t>Es handelt sich um die Ferritringe von madmooney</t>
  </si>
  <si>
    <t>Kerndicke</t>
  </si>
  <si>
    <t>w</t>
  </si>
  <si>
    <t>Kernhöhe</t>
  </si>
  <si>
    <t>h</t>
  </si>
  <si>
    <t>Sättigungs-Flußdichte, Schätzwert</t>
  </si>
  <si>
    <t>Bmax</t>
  </si>
  <si>
    <t>T</t>
  </si>
  <si>
    <t>Messungen</t>
  </si>
  <si>
    <t>Induktivität, sekundär</t>
  </si>
  <si>
    <t>Ls</t>
  </si>
  <si>
    <t>H</t>
  </si>
  <si>
    <t>Technische Daten, berechnet</t>
  </si>
  <si>
    <t>Windungszahl sekundär</t>
  </si>
  <si>
    <t>Ns=Np/N</t>
  </si>
  <si>
    <t>al-Wert des Kernes </t>
  </si>
  <si>
    <t>Al=Ls/N²s</t>
  </si>
  <si>
    <t>nH/Wdg</t>
  </si>
  <si>
    <t>berechnet über die gemessene Sekundärinduktivität</t>
  </si>
  <si>
    <t>Sensorempfindlichkeit</t>
  </si>
  <si>
    <t>G=Rs*Np/Ns</t>
  </si>
  <si>
    <t>V/A</t>
  </si>
  <si>
    <t>kleinerer Bürdewiderstand – niedrigere Empfindlichkeit</t>
  </si>
  <si>
    <t>untere Grenzfrequenz (-3dB) -Kleinsignalwert</t>
  </si>
  <si>
    <t>Flo(-3dB)=Rs/2pi*Ls</t>
  </si>
  <si>
    <t>Hz</t>
  </si>
  <si>
    <t>kleinerer Bürdewiderstand – niedrigere untere Grenzfrequenz</t>
  </si>
  <si>
    <t>primärerer Einfügewiderstand</t>
  </si>
  <si>
    <t>Rp=Rs*N²p/N²s</t>
  </si>
  <si>
    <t>kleinerer Bürdewiderstand – niedrigere Einfügungsverluste</t>
  </si>
  <si>
    <t>Maximaler Primärstrom, thermisch</t>
  </si>
  <si>
    <t>Imax,th=wurzel(Ps/Rp)</t>
  </si>
  <si>
    <t>Aeff</t>
  </si>
  <si>
    <t>kleinerer Bürdewiderstand – höhere Strombelastbarkeit</t>
  </si>
  <si>
    <t>Abschätzung der Kernsättigung</t>
  </si>
  <si>
    <t>Kernquerschnitt, Schätzwert</t>
  </si>
  <si>
    <t>Ae=h*w</t>
  </si>
  <si>
    <t>um²</t>
  </si>
  <si>
    <t>Sättigungsfluß</t>
  </si>
  <si>
    <t>Bmax*Ae</t>
  </si>
  <si>
    <t>uWb</t>
  </si>
  <si>
    <t>Spannungsaussteuergrenze sekundär</t>
  </si>
  <si>
    <t>ETmaxs=N*Bmax</t>
  </si>
  <si>
    <t>uVs</t>
  </si>
  <si>
    <t>Spannungsaussteuergrenze primär</t>
  </si>
  <si>
    <t>ETmaxp=ETmaxs*Np/Ns</t>
  </si>
  <si>
    <t>Stromaussteuergrenze mit Bürde, primär</t>
  </si>
  <si>
    <t>ATmax=ETmaxp/Rp</t>
  </si>
  <si>
    <t>uAs</t>
  </si>
  <si>
    <t>Imax,sat=ATmax*2*pi</t>
  </si>
  <si>
    <t>A/Hz</t>
  </si>
  <si>
    <t>untere Grenzfrequenz -Kernsättigung</t>
  </si>
  <si>
    <t>Flo(max)=Imax,th/Imax,sat</t>
  </si>
  <si>
    <t>Fazit: Kernsättigung liegt hier unterhalb der unteren Kleinsignal-Grenzfrequenz, spielt also keine Rolle</t>
  </si>
</sst>
</file>

<file path=xl/styles.xml><?xml version="1.0" encoding="utf-8"?>
<styleSheet xmlns="http://schemas.openxmlformats.org/spreadsheetml/2006/main">
  <numFmts count="4">
    <numFmt formatCode="GENERAL" numFmtId="164"/>
    <numFmt formatCode="0.00E+000" numFmtId="165"/>
    <numFmt formatCode="0.00" numFmtId="166"/>
    <numFmt formatCode="0.000" numFmtId="167"/>
  </numFmts>
  <fonts count="7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2"/>
      <i val="true"/>
      <sz val="10"/>
    </font>
    <font>
      <name val="Arial"/>
      <family val="2"/>
      <b val="true"/>
      <i val="true"/>
      <sz val="10"/>
    </font>
    <font>
      <name val="Arial"/>
      <family val="2"/>
      <b val="true"/>
      <i val="true"/>
      <sz val="11"/>
    </font>
  </fonts>
  <fills count="2">
    <fill>
      <patternFill patternType="none"/>
    </fill>
    <fill>
      <patternFill patternType="gray125"/>
    </fill>
  </fills>
  <borders count="4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 style="medium"/>
      <right style="medium"/>
      <top/>
      <bottom/>
      <diagonal/>
    </border>
    <border diagonalDown="false" diagonalUp="false">
      <left style="medium"/>
      <right style="medium"/>
      <top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1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  <xf applyAlignment="true" applyBorder="false" applyFont="true" applyProtection="false" borderId="0" fillId="0" fontId="4" numFmtId="164" xfId="0">
      <alignment horizontal="right" indent="0" shrinkToFit="false" textRotation="0" vertical="bottom" wrapText="false"/>
    </xf>
    <xf applyAlignment="false" applyBorder="false" applyFont="true" applyProtection="false" borderId="0" fillId="0" fontId="5" numFmtId="164" xfId="0"/>
    <xf applyAlignment="false" applyBorder="true" applyFont="true" applyProtection="false" borderId="1" fillId="0" fontId="4" numFmtId="164" xfId="0"/>
    <xf applyAlignment="true" applyBorder="true" applyFont="true" applyProtection="false" borderId="1" fillId="0" fontId="4" numFmtId="164" xfId="0">
      <alignment horizontal="right" indent="0" shrinkToFit="false" textRotation="0" vertical="bottom" wrapText="false"/>
    </xf>
    <xf applyAlignment="false" applyBorder="true" applyFont="true" applyProtection="false" borderId="2" fillId="0" fontId="4" numFmtId="164" xfId="0"/>
    <xf applyAlignment="true" applyBorder="true" applyFont="true" applyProtection="false" borderId="2" fillId="0" fontId="6" numFmtId="164" xfId="0">
      <alignment horizontal="right" indent="0" shrinkToFit="false" textRotation="0" vertical="bottom" wrapText="false"/>
    </xf>
    <xf applyAlignment="true" applyBorder="true" applyFont="true" applyProtection="false" borderId="2" fillId="0" fontId="4" numFmtId="164" xfId="0">
      <alignment horizontal="right" indent="0" shrinkToFit="false" textRotation="0" vertical="bottom" wrapText="false"/>
    </xf>
    <xf applyAlignment="false" applyBorder="true" applyFont="true" applyProtection="false" borderId="2" fillId="0" fontId="5" numFmtId="164" xfId="0"/>
    <xf applyAlignment="false" applyBorder="true" applyFont="true" applyProtection="false" borderId="3" fillId="0" fontId="4" numFmtId="164" xfId="0"/>
    <xf applyAlignment="true" applyBorder="true" applyFont="true" applyProtection="false" borderId="3" fillId="0" fontId="4" numFmtId="165" xfId="0">
      <alignment horizontal="right" indent="0" shrinkToFit="false" textRotation="0" vertical="bottom" wrapText="false"/>
    </xf>
    <xf applyAlignment="true" applyBorder="true" applyFont="true" applyProtection="false" borderId="1" fillId="0" fontId="6" numFmtId="164" xfId="0">
      <alignment horizontal="right" indent="0" shrinkToFit="false" textRotation="0" vertical="bottom" wrapText="false"/>
    </xf>
    <xf applyAlignment="true" applyBorder="true" applyFont="true" applyProtection="false" borderId="2" fillId="0" fontId="6" numFmtId="166" xfId="0">
      <alignment horizontal="right" indent="0" shrinkToFit="false" textRotation="0" vertical="bottom" wrapText="false"/>
    </xf>
    <xf applyAlignment="true" applyBorder="true" applyFont="true" applyProtection="false" borderId="2" fillId="0" fontId="6" numFmtId="167" xfId="0">
      <alignment horizontal="right" indent="0" shrinkToFit="false" textRotation="0" vertical="bottom" wrapText="false"/>
    </xf>
    <xf applyAlignment="true" applyBorder="true" applyFont="true" applyProtection="false" borderId="3" fillId="0" fontId="6" numFmtId="166" xfId="0">
      <alignment horizontal="right" indent="0" shrinkToFit="false" textRotation="0" vertical="bottom" wrapText="false"/>
    </xf>
    <xf applyAlignment="true" applyBorder="false" applyFont="true" applyProtection="false" borderId="0" fillId="0" fontId="4" numFmtId="166" xfId="0">
      <alignment horizontal="right" indent="0" shrinkToFit="false" textRotation="0" vertical="bottom" wrapText="false"/>
    </xf>
    <xf applyAlignment="true" applyBorder="true" applyFont="true" applyProtection="false" borderId="1" fillId="0" fontId="4" numFmtId="166" xfId="0">
      <alignment horizontal="right" indent="0" shrinkToFit="false" textRotation="0" vertical="bottom" wrapText="false"/>
    </xf>
    <xf applyAlignment="true" applyBorder="true" applyFont="true" applyProtection="false" borderId="2" fillId="0" fontId="4" numFmtId="166" xfId="0">
      <alignment horizontal="right" indent="0" shrinkToFit="false" textRotation="0" vertical="bottom" wrapText="false"/>
    </xf>
    <xf applyAlignment="false" applyBorder="true" applyFont="false" applyProtection="false" borderId="2" fillId="0" fontId="0" numFmtId="164" xfId="0"/>
    <xf applyAlignment="true" applyBorder="true" applyFont="true" applyProtection="false" borderId="3" fillId="0" fontId="4" numFmtId="166" xfId="0">
      <alignment horizontal="right" indent="0" shrinkToFit="false" textRotation="0" vertical="bottom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0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E20" activeCellId="0" pane="topLeft" sqref="E20"/>
    </sheetView>
  </sheetViews>
  <cols>
    <col collapsed="false" hidden="false" max="1" min="1" style="1" width="37.7411764705882"/>
    <col collapsed="false" hidden="false" max="2" min="2" style="1" width="23.643137254902"/>
    <col collapsed="false" hidden="false" max="3" min="3" style="1" width="7.99607843137255"/>
    <col collapsed="false" hidden="false" max="5" min="4" style="2" width="9.81176470588235"/>
    <col collapsed="false" hidden="false" max="6" min="6" style="1" width="83.5411764705883"/>
    <col collapsed="false" hidden="false" max="1025" min="7" style="1" width="11.5764705882353"/>
  </cols>
  <sheetData>
    <row collapsed="false" customFormat="false" customHeight="false" hidden="false" ht="12.1" outlineLevel="0" r="1">
      <c r="A1" s="3" t="s">
        <v>0</v>
      </c>
      <c r="B1" s="3"/>
      <c r="F1" s="3" t="s">
        <v>1</v>
      </c>
    </row>
    <row collapsed="false" customFormat="false" customHeight="false" hidden="false" ht="12.1" outlineLevel="0" r="2">
      <c r="A2" s="4" t="s">
        <v>2</v>
      </c>
      <c r="B2" s="4" t="s">
        <v>3</v>
      </c>
      <c r="C2" s="4"/>
      <c r="D2" s="5" t="n">
        <v>1</v>
      </c>
      <c r="E2" s="5" t="n">
        <v>1</v>
      </c>
      <c r="F2" s="4" t="s">
        <v>4</v>
      </c>
    </row>
    <row collapsed="false" customFormat="false" customHeight="false" hidden="false" ht="12.1" outlineLevel="0" r="3">
      <c r="A3" s="6" t="s">
        <v>5</v>
      </c>
      <c r="B3" s="6" t="s">
        <v>6</v>
      </c>
      <c r="C3" s="6" t="s">
        <v>7</v>
      </c>
      <c r="D3" s="6" t="n">
        <f aca="false">0.02</f>
        <v>0.02</v>
      </c>
      <c r="E3" s="6" t="n">
        <f aca="false">0.02</f>
        <v>0.02</v>
      </c>
      <c r="F3" s="6" t="s">
        <v>8</v>
      </c>
    </row>
    <row collapsed="false" customFormat="false" customHeight="false" hidden="false" ht="13.3" outlineLevel="0" r="4">
      <c r="A4" s="6" t="s">
        <v>9</v>
      </c>
      <c r="B4" s="6" t="s">
        <v>10</v>
      </c>
      <c r="C4" s="6" t="s">
        <v>11</v>
      </c>
      <c r="D4" s="7" t="n">
        <v>50</v>
      </c>
      <c r="E4" s="7" t="n">
        <v>5</v>
      </c>
      <c r="F4" s="6" t="s">
        <v>12</v>
      </c>
    </row>
    <row collapsed="false" customFormat="false" customHeight="false" hidden="false" ht="13.3" outlineLevel="0" r="5">
      <c r="A5" s="6" t="s">
        <v>13</v>
      </c>
      <c r="B5" s="6" t="s">
        <v>14</v>
      </c>
      <c r="C5" s="6" t="s">
        <v>15</v>
      </c>
      <c r="D5" s="7" t="n">
        <v>0.5</v>
      </c>
      <c r="E5" s="7" t="n">
        <v>0.5</v>
      </c>
      <c r="F5" s="6"/>
    </row>
    <row collapsed="false" customFormat="false" customHeight="false" hidden="false" ht="12.1" outlineLevel="0" r="6">
      <c r="A6" s="6" t="s">
        <v>16</v>
      </c>
      <c r="B6" s="6"/>
      <c r="C6" s="6"/>
      <c r="D6" s="8" t="s">
        <v>17</v>
      </c>
      <c r="E6" s="8" t="s">
        <v>17</v>
      </c>
      <c r="F6" s="6"/>
    </row>
    <row collapsed="false" customFormat="false" customHeight="false" hidden="false" ht="12.1" outlineLevel="0" r="7">
      <c r="A7" s="6" t="s">
        <v>18</v>
      </c>
      <c r="B7" s="6" t="s">
        <v>19</v>
      </c>
      <c r="C7" s="6" t="s">
        <v>20</v>
      </c>
      <c r="D7" s="8" t="n">
        <v>36</v>
      </c>
      <c r="E7" s="8" t="n">
        <v>36</v>
      </c>
      <c r="F7" s="6" t="s">
        <v>21</v>
      </c>
    </row>
    <row collapsed="false" customFormat="false" customHeight="false" hidden="false" ht="12.1" outlineLevel="0" r="8">
      <c r="A8" s="6" t="s">
        <v>22</v>
      </c>
      <c r="B8" s="6" t="s">
        <v>23</v>
      </c>
      <c r="C8" s="6" t="s">
        <v>20</v>
      </c>
      <c r="D8" s="8" t="n">
        <v>7</v>
      </c>
      <c r="E8" s="8" t="n">
        <v>7</v>
      </c>
      <c r="F8" s="6"/>
    </row>
    <row collapsed="false" customFormat="false" customHeight="false" hidden="false" ht="12.1" outlineLevel="0" r="9">
      <c r="A9" s="6" t="s">
        <v>24</v>
      </c>
      <c r="B9" s="6" t="s">
        <v>25</v>
      </c>
      <c r="C9" s="6" t="s">
        <v>20</v>
      </c>
      <c r="D9" s="8" t="n">
        <v>15</v>
      </c>
      <c r="E9" s="8" t="n">
        <v>15</v>
      </c>
      <c r="F9" s="6"/>
    </row>
    <row collapsed="false" customFormat="false" customHeight="false" hidden="false" ht="12.1" outlineLevel="0" r="10">
      <c r="A10" s="6" t="s">
        <v>26</v>
      </c>
      <c r="B10" s="6" t="s">
        <v>27</v>
      </c>
      <c r="C10" s="6" t="s">
        <v>28</v>
      </c>
      <c r="D10" s="8" t="n">
        <v>0.4</v>
      </c>
      <c r="E10" s="8" t="n">
        <v>0.4</v>
      </c>
      <c r="F10" s="6"/>
    </row>
    <row collapsed="false" customFormat="false" customHeight="false" hidden="false" ht="12.1" outlineLevel="0" r="11">
      <c r="A11" s="6"/>
      <c r="B11" s="6"/>
      <c r="C11" s="6"/>
      <c r="D11" s="8"/>
      <c r="E11" s="8"/>
      <c r="F11" s="6"/>
    </row>
    <row collapsed="false" customFormat="false" customHeight="false" hidden="false" ht="12.1" outlineLevel="0" r="12">
      <c r="A12" s="9" t="s">
        <v>29</v>
      </c>
      <c r="B12" s="9"/>
      <c r="C12" s="6"/>
      <c r="D12" s="8"/>
      <c r="E12" s="8"/>
      <c r="F12" s="6"/>
    </row>
    <row collapsed="false" customFormat="false" customHeight="false" hidden="false" ht="12.1" outlineLevel="0" r="13">
      <c r="A13" s="10" t="s">
        <v>30</v>
      </c>
      <c r="B13" s="10" t="s">
        <v>31</v>
      </c>
      <c r="C13" s="10" t="s">
        <v>32</v>
      </c>
      <c r="D13" s="11" t="n">
        <v>0.033</v>
      </c>
      <c r="E13" s="11" t="n">
        <v>0.033</v>
      </c>
      <c r="F13" s="10"/>
    </row>
    <row collapsed="false" customFormat="false" customHeight="false" hidden="false" ht="12.1" outlineLevel="0" r="15">
      <c r="A15" s="3" t="s">
        <v>33</v>
      </c>
      <c r="B15" s="3"/>
    </row>
    <row collapsed="false" customFormat="false" customHeight="false" hidden="false" ht="13.3" outlineLevel="0" r="16">
      <c r="A16" s="4" t="s">
        <v>34</v>
      </c>
      <c r="B16" s="4" t="s">
        <v>35</v>
      </c>
      <c r="C16" s="4"/>
      <c r="D16" s="12" t="n">
        <f aca="false">D2/D3</f>
        <v>50</v>
      </c>
      <c r="E16" s="12" t="n">
        <f aca="false">E2/E3</f>
        <v>50</v>
      </c>
      <c r="F16" s="4"/>
    </row>
    <row collapsed="false" customFormat="false" customHeight="false" hidden="false" ht="13.3" outlineLevel="0" r="17">
      <c r="A17" s="6" t="s">
        <v>36</v>
      </c>
      <c r="B17" s="6" t="s">
        <v>37</v>
      </c>
      <c r="C17" s="6" t="s">
        <v>38</v>
      </c>
      <c r="D17" s="7" t="n">
        <f aca="false">1000000000*D13/D16^2</f>
        <v>13200</v>
      </c>
      <c r="E17" s="7" t="n">
        <f aca="false">1000000000*E13/E16^2</f>
        <v>13200</v>
      </c>
      <c r="F17" s="6" t="s">
        <v>39</v>
      </c>
    </row>
    <row collapsed="false" customFormat="false" customHeight="false" hidden="false" ht="13.3" outlineLevel="0" r="18">
      <c r="A18" s="6" t="s">
        <v>40</v>
      </c>
      <c r="B18" s="6" t="s">
        <v>41</v>
      </c>
      <c r="C18" s="6" t="s">
        <v>42</v>
      </c>
      <c r="D18" s="13" t="n">
        <f aca="false">D4*D3</f>
        <v>1</v>
      </c>
      <c r="E18" s="13" t="n">
        <f aca="false">E4*E3</f>
        <v>0.1</v>
      </c>
      <c r="F18" s="6" t="s">
        <v>43</v>
      </c>
    </row>
    <row collapsed="false" customFormat="false" customHeight="false" hidden="false" ht="13.3" outlineLevel="0" r="19">
      <c r="A19" s="6" t="s">
        <v>44</v>
      </c>
      <c r="B19" s="6" t="s">
        <v>45</v>
      </c>
      <c r="C19" s="6" t="s">
        <v>46</v>
      </c>
      <c r="D19" s="13" t="n">
        <f aca="false">D4/(2*PI()*D13)</f>
        <v>241.143853169538</v>
      </c>
      <c r="E19" s="13" t="n">
        <f aca="false">E4/(2*PI()*E13)</f>
        <v>24.1143853169538</v>
      </c>
      <c r="F19" s="6" t="s">
        <v>47</v>
      </c>
    </row>
    <row collapsed="false" customFormat="false" customHeight="false" hidden="false" ht="13.3" outlineLevel="0" r="20">
      <c r="A20" s="6" t="s">
        <v>48</v>
      </c>
      <c r="B20" s="6" t="s">
        <v>49</v>
      </c>
      <c r="C20" s="6" t="s">
        <v>11</v>
      </c>
      <c r="D20" s="13" t="n">
        <f aca="false">D4*D2^2/D16^2</f>
        <v>0.02</v>
      </c>
      <c r="E20" s="14" t="n">
        <f aca="false">E4*E2^2/E16^2</f>
        <v>0.002</v>
      </c>
      <c r="F20" s="6" t="s">
        <v>50</v>
      </c>
    </row>
    <row collapsed="false" customFormat="false" customHeight="false" hidden="false" ht="13.3" outlineLevel="0" r="21">
      <c r="A21" s="10" t="s">
        <v>51</v>
      </c>
      <c r="B21" s="10" t="s">
        <v>52</v>
      </c>
      <c r="C21" s="10" t="s">
        <v>53</v>
      </c>
      <c r="D21" s="15" t="n">
        <f aca="false">SQRT(D5/D20)</f>
        <v>5</v>
      </c>
      <c r="E21" s="15" t="n">
        <f aca="false">SQRT(E5/E20)</f>
        <v>15.8113883008419</v>
      </c>
      <c r="F21" s="10" t="s">
        <v>54</v>
      </c>
    </row>
    <row collapsed="false" customFormat="false" customHeight="false" hidden="false" ht="12.1" outlineLevel="0" r="22">
      <c r="D22" s="16"/>
      <c r="E22" s="16"/>
    </row>
    <row collapsed="false" customFormat="false" customHeight="false" hidden="false" ht="12.1" outlineLevel="0" r="23">
      <c r="A23" s="3" t="s">
        <v>55</v>
      </c>
      <c r="D23" s="16"/>
      <c r="E23" s="16"/>
    </row>
    <row collapsed="false" customFormat="false" customHeight="false" hidden="false" ht="12.1" outlineLevel="0" r="24">
      <c r="A24" s="4" t="s">
        <v>56</v>
      </c>
      <c r="B24" s="4" t="s">
        <v>57</v>
      </c>
      <c r="C24" s="4" t="s">
        <v>58</v>
      </c>
      <c r="D24" s="17" t="n">
        <f aca="false">D8*D9</f>
        <v>105</v>
      </c>
      <c r="E24" s="17" t="n">
        <f aca="false">E8*E9</f>
        <v>105</v>
      </c>
      <c r="F24" s="4"/>
    </row>
    <row collapsed="false" customFormat="false" customHeight="false" hidden="false" ht="12.1" outlineLevel="0" r="25">
      <c r="A25" s="6" t="s">
        <v>59</v>
      </c>
      <c r="B25" s="6" t="s">
        <v>60</v>
      </c>
      <c r="C25" s="6" t="s">
        <v>61</v>
      </c>
      <c r="D25" s="18" t="n">
        <f aca="false">D10*D24</f>
        <v>42</v>
      </c>
      <c r="E25" s="18" t="n">
        <f aca="false">E10*E24</f>
        <v>42</v>
      </c>
      <c r="F25" s="6"/>
    </row>
    <row collapsed="false" customFormat="false" customHeight="false" hidden="false" ht="12.1" outlineLevel="0" r="26">
      <c r="A26" s="6" t="s">
        <v>62</v>
      </c>
      <c r="B26" s="6" t="s">
        <v>63</v>
      </c>
      <c r="C26" s="6" t="s">
        <v>64</v>
      </c>
      <c r="D26" s="18" t="n">
        <f aca="false">D25*D16</f>
        <v>2100</v>
      </c>
      <c r="E26" s="18" t="n">
        <f aca="false">E25*E16</f>
        <v>2100</v>
      </c>
      <c r="F26" s="19"/>
    </row>
    <row collapsed="false" customFormat="false" customHeight="false" hidden="false" ht="12.1" outlineLevel="0" r="27">
      <c r="A27" s="6" t="s">
        <v>65</v>
      </c>
      <c r="B27" s="6" t="s">
        <v>66</v>
      </c>
      <c r="C27" s="6" t="s">
        <v>64</v>
      </c>
      <c r="D27" s="18" t="n">
        <f aca="false">D26*D2/D16</f>
        <v>42</v>
      </c>
      <c r="E27" s="18" t="n">
        <f aca="false">E26*E2/E16</f>
        <v>42</v>
      </c>
      <c r="F27" s="19"/>
    </row>
    <row collapsed="false" customFormat="false" customHeight="false" hidden="false" ht="12.1" outlineLevel="0" r="28">
      <c r="A28" s="6" t="s">
        <v>67</v>
      </c>
      <c r="B28" s="6" t="s">
        <v>68</v>
      </c>
      <c r="C28" s="6" t="s">
        <v>69</v>
      </c>
      <c r="D28" s="18" t="n">
        <f aca="false">D27/D20</f>
        <v>2100</v>
      </c>
      <c r="E28" s="18" t="n">
        <f aca="false">E27/E20</f>
        <v>21000</v>
      </c>
      <c r="F28" s="19"/>
    </row>
    <row collapsed="false" customFormat="false" customHeight="false" hidden="false" ht="12.1" outlineLevel="0" r="29">
      <c r="A29" s="6" t="s">
        <v>67</v>
      </c>
      <c r="B29" s="6" t="s">
        <v>70</v>
      </c>
      <c r="C29" s="6" t="s">
        <v>71</v>
      </c>
      <c r="D29" s="18" t="n">
        <f aca="false">2*PI()*D28*0.00001</f>
        <v>0.131946891450771</v>
      </c>
      <c r="E29" s="18" t="n">
        <f aca="false">2*PI()*E28*0.00001</f>
        <v>1.31946891450771</v>
      </c>
      <c r="F29" s="19"/>
    </row>
    <row collapsed="false" customFormat="false" customHeight="false" hidden="false" ht="12.1" outlineLevel="0" r="30">
      <c r="A30" s="10" t="s">
        <v>72</v>
      </c>
      <c r="B30" s="10" t="s">
        <v>73</v>
      </c>
      <c r="C30" s="10" t="s">
        <v>46</v>
      </c>
      <c r="D30" s="20" t="n">
        <f aca="false">D21/D29</f>
        <v>37.8940340694989</v>
      </c>
      <c r="E30" s="20" t="n">
        <f aca="false">E21/E29</f>
        <v>11.9831457391636</v>
      </c>
      <c r="F30" s="10" t="s">
        <v>74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landscape" pageOrder="downThenOver" paperSize="9" scale="100" useFirstPageNumber="true" usePrinterDefaults="false" verticalDpi="300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26291</TotalTime>
  <Application>LibreOffice/3.5$Linux_X86_64 LibreOffice_project/350m1$Build-2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2010-12-05T12:07:10.00Z</dcterms:created>
  <dc:creator>hjh </dc:creator>
  <cp:lastModifiedBy>hjh </cp:lastModifiedBy>
  <cp:lastPrinted>2010-12-06T18:02:20.00Z</cp:lastPrinted>
  <dcterms:modified xsi:type="dcterms:W3CDTF">2013-02-14T00:30:37.00Z</dcterms:modified>
  <cp:revision>40</cp:revision>
</cp:coreProperties>
</file>